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My Drive\"/>
    </mc:Choice>
  </mc:AlternateContent>
  <xr:revisionPtr revIDLastSave="0" documentId="8_{6E9EA3C3-F4B9-4B40-A3AB-8047F155B2C9}" xr6:coauthVersionLast="47" xr6:coauthVersionMax="47" xr10:uidLastSave="{00000000-0000-0000-0000-000000000000}"/>
  <bookViews>
    <workbookView xWindow="-120" yWindow="-120" windowWidth="29040" windowHeight="15720" xr2:uid="{00000000-000D-0000-FFFF-FFFF00000000}"/>
  </bookViews>
  <sheets>
    <sheet name="Overview" sheetId="1" r:id="rId1"/>
    <sheet name="ESSER 1" sheetId="2" r:id="rId2"/>
    <sheet name="ESSER 2" sheetId="3" r:id="rId3"/>
    <sheet name="ESSER 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 i="2" l="1"/>
  <c r="H86" i="2"/>
  <c r="D71" i="2"/>
  <c r="E71" i="2" s="1"/>
  <c r="G67" i="2"/>
  <c r="F67" i="2"/>
  <c r="F86" i="2" s="1"/>
  <c r="D67" i="2"/>
  <c r="E55" i="2"/>
  <c r="E54" i="2"/>
  <c r="E53" i="2"/>
  <c r="E67" i="2" s="1"/>
  <c r="J67" i="2" s="1"/>
  <c r="B11" i="1" s="1"/>
  <c r="F11" i="1" s="1"/>
  <c r="E51" i="2"/>
  <c r="D47" i="2"/>
  <c r="E41" i="2"/>
  <c r="E47" i="2" s="1"/>
  <c r="J47" i="2" s="1"/>
  <c r="B9" i="1" s="1"/>
  <c r="F9" i="1" s="1"/>
  <c r="G17" i="2"/>
  <c r="G20" i="2" s="1"/>
  <c r="J20" i="2" s="1"/>
  <c r="B8" i="1" s="1"/>
  <c r="F8" i="1" s="1"/>
  <c r="G16" i="2"/>
  <c r="J13" i="2"/>
  <c r="G11" i="2"/>
  <c r="J11" i="2" s="1"/>
  <c r="B7" i="1" s="1"/>
  <c r="F7" i="1" s="1"/>
  <c r="D11" i="2"/>
  <c r="G9" i="2"/>
  <c r="E8" i="2"/>
  <c r="E11" i="2" s="1"/>
  <c r="F14" i="1"/>
  <c r="D14" i="1"/>
  <c r="C14" i="1"/>
  <c r="D13" i="1"/>
  <c r="F13" i="1" s="1"/>
  <c r="B12" i="1"/>
  <c r="F12" i="1" s="1"/>
  <c r="C11" i="1"/>
  <c r="F10" i="1"/>
  <c r="D10" i="1"/>
  <c r="C10" i="1"/>
  <c r="D8" i="1"/>
  <c r="C8" i="1"/>
  <c r="C7" i="1"/>
  <c r="C16" i="1" s="1"/>
  <c r="F6" i="1"/>
  <c r="D6" i="1"/>
  <c r="D5" i="1"/>
  <c r="F5" i="1" s="1"/>
  <c r="F4" i="1"/>
  <c r="D4" i="1"/>
  <c r="D16" i="1" s="1"/>
  <c r="B4" i="1"/>
  <c r="F16" i="1" l="1"/>
  <c r="B16" i="1"/>
  <c r="J71" i="2"/>
  <c r="E86" i="2"/>
  <c r="G86" i="2"/>
  <c r="D86" i="2"/>
  <c r="J86" i="2" l="1"/>
  <c r="J76" i="2"/>
</calcChain>
</file>

<file path=xl/sharedStrings.xml><?xml version="1.0" encoding="utf-8"?>
<sst xmlns="http://schemas.openxmlformats.org/spreadsheetml/2006/main" count="326" uniqueCount="111">
  <si>
    <t>ESSERs spending overview</t>
  </si>
  <si>
    <t xml:space="preserve">Starting in the Fall of  2022, CNPS has utilized community surveys, budget hearings and regular budget updates to provide connection and consultation with the stakeholders of Carney-Nadeau Public School. </t>
  </si>
  <si>
    <t>Spending categories*</t>
  </si>
  <si>
    <t>ESSER 1</t>
  </si>
  <si>
    <t>ESSER 2</t>
  </si>
  <si>
    <t>ESSER 3</t>
  </si>
  <si>
    <t>Total</t>
  </si>
  <si>
    <t>Activity to Address Unique Needs of Low-income Children/Students</t>
  </si>
  <si>
    <t>Activity Authorized by ESEA of 1965</t>
  </si>
  <si>
    <t>Administering and Using High-Quality Assessments</t>
  </si>
  <si>
    <t>Purchase of Sanitization Supplies &amp; Services</t>
  </si>
  <si>
    <t>Purchase of Educational Technology for Students</t>
  </si>
  <si>
    <t>Providing Mental Health Services and Supports</t>
  </si>
  <si>
    <t>Planning &amp; Implementing Activities Related to Summer Learning/Supplemental Afterschool Programs</t>
  </si>
  <si>
    <t>Other Activities Necessary to Maintain the Operation/Continuity of Services in the LEA</t>
  </si>
  <si>
    <t>Additional Bus to Separate Students</t>
  </si>
  <si>
    <t>Implementing Evidence-Based Activities/Addressing Learning Loss</t>
  </si>
  <si>
    <t>Indirect costs</t>
  </si>
  <si>
    <t>Spending for ESSER 1 (final)</t>
  </si>
  <si>
    <t xml:space="preserve">The information below was provided by Stephenson Area Public Schools to the Michigan Department of Education regarding how the district spent funds from the Elementary and Secondary School Emergency Relief Fund (ESSER 1).  This was the first round of ESSER funding and had to be spent by Sept. 30, 2021.  Please note, the figures below do not include other similar programs from the early months of the pandemic, such as CARES, GEER and Corona Virus Relief Funds.   Each of the special funding programs related to the pandemic required the money to be used for specific categories of items.  Benefits were calculated according to a required state formula looking at insurance, retirement, FICA and other costs.  </t>
  </si>
  <si>
    <r>
      <rPr>
        <b/>
        <sz val="11"/>
        <color theme="1"/>
        <rFont val="Calibri"/>
      </rPr>
      <t>Agency Name</t>
    </r>
    <r>
      <rPr>
        <sz val="11"/>
        <color theme="1"/>
        <rFont val="Calibri"/>
      </rPr>
      <t xml:space="preserve">: Carney Nadeau Public School District | </t>
    </r>
    <r>
      <rPr>
        <b/>
        <sz val="11"/>
        <color theme="1"/>
        <rFont val="Calibri"/>
      </rPr>
      <t>Funding Source:</t>
    </r>
    <r>
      <rPr>
        <sz val="11"/>
        <color theme="1"/>
        <rFont val="Calibri"/>
      </rPr>
      <t xml:space="preserve"> ESSER Formula Funds</t>
    </r>
  </si>
  <si>
    <t>Func.</t>
  </si>
  <si>
    <t>Description</t>
  </si>
  <si>
    <t>FTE / Hours (h)</t>
  </si>
  <si>
    <t>Salaries</t>
  </si>
  <si>
    <t>Benefits</t>
  </si>
  <si>
    <t>Purchased Services</t>
  </si>
  <si>
    <t>Supplies &amp; Materials</t>
  </si>
  <si>
    <t>Capital Outlay</t>
  </si>
  <si>
    <t>Other Expenditures</t>
  </si>
  <si>
    <t>Code</t>
  </si>
  <si>
    <t>3000, 4000</t>
  </si>
  <si>
    <t>Purchase of Sanitization Supplies</t>
  </si>
  <si>
    <t>Pupil Support Services</t>
  </si>
  <si>
    <t>Add extra custodian to staff</t>
  </si>
  <si>
    <t>0.0 / 0</t>
  </si>
  <si>
    <t>PPE, Sanitizer, Wipes, Disinfectants</t>
  </si>
  <si>
    <t>Sub-Total</t>
  </si>
  <si>
    <t>Purchase of Educational Technology for Students Served by the LEA</t>
  </si>
  <si>
    <t>Instructional Staff Services</t>
  </si>
  <si>
    <t>Headphones, Zoom, Etc.</t>
  </si>
  <si>
    <t>Online Assessments</t>
  </si>
  <si>
    <t>Chromebooks/Computers, Server</t>
  </si>
  <si>
    <t>Lexia Core 5- software to help differentiate reading instruction and support Read by Grade 3</t>
  </si>
  <si>
    <t>Mystery Science- software to help teachers teach science while incorporating reading and writing skills</t>
  </si>
  <si>
    <t>Indirect Costs $</t>
  </si>
  <si>
    <t>Indirect Cost Percentage: 4.67%</t>
  </si>
  <si>
    <t>/</t>
  </si>
  <si>
    <t>Grand Total</t>
  </si>
  <si>
    <t>Allocation</t>
  </si>
  <si>
    <t>Central Support Services</t>
  </si>
  <si>
    <t>Verizon Wireless Hotspots monthly bill (Feb 2021-Sept 2021) 3 Hotspots for 8 months @ 62.50 per month</t>
  </si>
  <si>
    <t>Providing Mental Health Services</t>
  </si>
  <si>
    <t>Mental Health</t>
  </si>
  <si>
    <t>Mental Health Counsleor</t>
  </si>
  <si>
    <t>(125) Dell Chromebooks @ $465 each</t>
  </si>
  <si>
    <t>Updated Networking: (5) UnifFi Switch @ $5495 (1) UniFi Switch PRO @ $899 (50) UniFi U6 LA Access Points @ $8713</t>
  </si>
  <si>
    <t>Basic Programs</t>
  </si>
  <si>
    <t>Elementary Teaching Staff Wages and Benefits</t>
  </si>
  <si>
    <t>Elementary Online Teaching Stipends &amp; Supplies</t>
  </si>
  <si>
    <t>Middle School Teaching Staff Wages and Benefits</t>
  </si>
  <si>
    <t>High School Teaching Staff Wages and Benefits</t>
  </si>
  <si>
    <t>High School Online Teaching Stipends and Supplies</t>
  </si>
  <si>
    <t>(100) Student Desks @ $140 each</t>
  </si>
  <si>
    <t>Viewsonic professional development webinar - 4 hrs - all instructional staff</t>
  </si>
  <si>
    <t>Operations and Maintenance</t>
  </si>
  <si>
    <t>(15) Lunch Tables @ $1720.67 each</t>
  </si>
  <si>
    <t>GoGuardian internet filter for student chromebooks</t>
  </si>
  <si>
    <t>Implementing Evidence-Based Activities</t>
  </si>
  <si>
    <t>Summer School Programs</t>
  </si>
  <si>
    <t>K-5th grade Tibensky &amp; Demado - Viva el Espanol curriculum - 1 copy</t>
  </si>
  <si>
    <t>(32) Sign Language Student Books @ $77.78 each</t>
  </si>
  <si>
    <t>(30) Environmental Science Books @ $85.77 each</t>
  </si>
  <si>
    <t>Upgrade Projects to Improve the Indoor Air Quality</t>
  </si>
  <si>
    <t>Facilities Acquisition, Construction, and Improvements</t>
  </si>
  <si>
    <t>(5) GPS Ionization units @ $10,785 each</t>
  </si>
  <si>
    <t>Spending for ESSER 2 (final)</t>
  </si>
  <si>
    <t>The information below was provided by  Stephenson Area Public Schools to the Michigan Department of Education regarding how the district spent funds from the Elementary and Secondary School Emergency Relief Fund (ESSER 2).  Like all pandemic-related funding,  ESSERs 2 dollars could only be spent on certain categories of items.  Benefits were calculated according to a required state formula looking at insurance, retirement, FICA and other costs.</t>
  </si>
  <si>
    <r>
      <rPr>
        <b/>
        <sz val="11"/>
        <color rgb="FF000000"/>
        <rFont val="Calibri, Arial"/>
      </rPr>
      <t>Agency Name</t>
    </r>
    <r>
      <rPr>
        <sz val="11"/>
        <color rgb="FF000000"/>
        <rFont val="Calibri, Arial"/>
      </rPr>
      <t xml:space="preserve">:  Stephenson Area Public School District | </t>
    </r>
    <r>
      <rPr>
        <b/>
        <sz val="11"/>
        <color rgb="FF000000"/>
        <rFont val="Calibri, Arial"/>
      </rPr>
      <t>Funding Source:</t>
    </r>
    <r>
      <rPr>
        <sz val="11"/>
        <color rgb="FF000000"/>
        <rFont val="Calibri, Arial"/>
      </rPr>
      <t xml:space="preserve"> ESSER Formula Funds II</t>
    </r>
  </si>
  <si>
    <t>NSTA STEM Lesson Materials</t>
  </si>
  <si>
    <t>Summer School Materials (ie Paper, pencils, crayons, markers, hands-on materials)</t>
  </si>
  <si>
    <t>Summer School Staff</t>
  </si>
  <si>
    <t>1.0 / 0</t>
  </si>
  <si>
    <t>Transporation</t>
  </si>
  <si>
    <t>Indirect Cost Percentage: 3.86%</t>
  </si>
  <si>
    <t>Spending for ESSER 3 (not final)</t>
  </si>
  <si>
    <t xml:space="preserve">Updated 2-19-2024 - The information below was provided by  Stephenson AreaPublic Schools to the Michigan Department of Education regarding how the district has spent and plans to spend funds from the Elementary and Secondary School Emergency Relief Fund (ESSER 3).  Like all pandemic-related funding,  ESSERs 3 dollars could only be spent on certain categories of items.  Benefits were calculated according to a required state formula looking at insurance, retirement, FICA and other costs. </t>
  </si>
  <si>
    <r>
      <rPr>
        <b/>
        <sz val="11"/>
        <color rgb="FF000000"/>
        <rFont val="Calibri, sans-serif"/>
      </rPr>
      <t xml:space="preserve">Agency Name: </t>
    </r>
    <r>
      <rPr>
        <sz val="11"/>
        <color rgb="FF000000"/>
        <rFont val="Calibri, sans-serif"/>
      </rPr>
      <t>Stepheson Area Public Schools</t>
    </r>
    <r>
      <rPr>
        <b/>
        <sz val="11"/>
        <color rgb="FF000000"/>
        <rFont val="Calibri, sans-serif"/>
      </rPr>
      <t xml:space="preserve">| Funding Source: </t>
    </r>
    <r>
      <rPr>
        <sz val="11"/>
        <color rgb="FF000000"/>
        <rFont val="Calibri, sans-serif"/>
      </rPr>
      <t>ARP/ESSER III</t>
    </r>
    <r>
      <rPr>
        <b/>
        <sz val="11"/>
        <color rgb="FF000000"/>
        <rFont val="Calibri, sans-serif"/>
      </rPr>
      <t xml:space="preserve"> </t>
    </r>
  </si>
  <si>
    <t>Instruction - Added Needs</t>
  </si>
  <si>
    <t>60 Laptops @ $805.48 each</t>
  </si>
  <si>
    <t>Amended - Certiport / CTE Business Software - 2 years</t>
  </si>
  <si>
    <t>Amendment 2 - (32) Business CTE desktops @ $662.81 each</t>
  </si>
  <si>
    <t>Amended - Verizon Wireless Hotspots - 3 Hotspots for 15 months @ $45.07 per month</t>
  </si>
  <si>
    <t>Amended - Custodial/Janitorial Equipment &amp; supplies - (2) Floor Scrubbers $20,000 - (2) Single.Dual Speed Floor Machine $1,000 - (2) Wet Vac $1500 - (4) Mop supplies $912 - (4) Janitor Carts $760 - (5) Vaccums $1750 - (10) Dust Mops/Brooms/Dustpans $400 - General Cleaning supplies $15154</t>
  </si>
  <si>
    <t>Amendment 2 - (12) Chromebook prewired carts @ $1515.50 each</t>
  </si>
  <si>
    <t>ViewSonic Interactive Boards accessories</t>
  </si>
  <si>
    <t>Amended - Part-time Social Worker - for school years 2020-2021. 2022-2023, 2023-2024</t>
  </si>
  <si>
    <t>0.5 / 0</t>
  </si>
  <si>
    <t>Amendment 2 - Outdoor learning and play areas at our elementary school. We recognize that outdoor activity mitigates and reduces the spread of Covid-19 and increases students' mental and social well-being. This investment of funds will help with students' physical and mental health and positively impact the mitigation of learning loss with academic success.</t>
  </si>
  <si>
    <t>Winter 2021 Staff Hardship Stipends - 60 staff members @ $1000 per staff Response to the hardships faced by educators and staff during the COVID-19 pandemic.</t>
  </si>
  <si>
    <t>Amended - (3) Laptops @ $759.33 each</t>
  </si>
  <si>
    <t>Amended - (5) Lunch Tables @ $2,105 each</t>
  </si>
  <si>
    <t>Amended - (3) Combination Bundle (single unit): 10.2" iPad Wi-Fi 256GB Silver</t>
  </si>
  <si>
    <t>Fall PSAT Testing - 2 years</t>
  </si>
  <si>
    <t>Amended - Big Ideas Math Curriculum K-5th grade</t>
  </si>
  <si>
    <t>Amended - Project Lead the Way Curriculum</t>
  </si>
  <si>
    <t>Amendment 2 - New K-5th grade Science/Social Studies Curriculum</t>
  </si>
  <si>
    <t>Amendment 2 - Small group instructional materials ie chart paper, markers, magnetic letters, card stock, sticky notes</t>
  </si>
  <si>
    <t>Secondary Math Intervention Teacher for At-Risk students for 2021-2022 school year.</t>
  </si>
  <si>
    <t>Amended - Air Quality Flow System - room 108</t>
  </si>
  <si>
    <t>1.5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</si>
</sst>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1">
    <font>
      <sz val="11"/>
      <color theme="1"/>
      <name val="Calibri"/>
      <scheme val="minor"/>
    </font>
    <font>
      <b/>
      <sz val="22"/>
      <color rgb="FF38761D"/>
      <name val="Calibri"/>
      <scheme val="minor"/>
    </font>
    <font>
      <b/>
      <sz val="10"/>
      <color rgb="FF38761D"/>
      <name val="Calibri"/>
      <scheme val="minor"/>
    </font>
    <font>
      <sz val="11"/>
      <color theme="1"/>
      <name val="Calibri"/>
      <scheme val="minor"/>
    </font>
    <font>
      <b/>
      <sz val="12"/>
      <color theme="1"/>
      <name val="Calibri"/>
      <scheme val="minor"/>
    </font>
    <font>
      <sz val="12"/>
      <color theme="1"/>
      <name val="Calibri"/>
    </font>
    <font>
      <sz val="12"/>
      <color theme="1"/>
      <name val="Calibri"/>
      <scheme val="minor"/>
    </font>
    <font>
      <sz val="11"/>
      <color rgb="FF000000"/>
      <name val="Calibri"/>
    </font>
    <font>
      <sz val="12"/>
      <color rgb="FF000000"/>
      <name val="Calibri"/>
    </font>
    <font>
      <b/>
      <sz val="13"/>
      <color theme="1"/>
      <name val="Calibri"/>
      <scheme val="minor"/>
    </font>
    <font>
      <b/>
      <sz val="24"/>
      <color rgb="FF38761D"/>
      <name val="Calibri"/>
      <scheme val="minor"/>
    </font>
    <font>
      <b/>
      <sz val="11"/>
      <color theme="1"/>
      <name val="Calibri"/>
    </font>
    <font>
      <sz val="11"/>
      <color theme="1"/>
      <name val="Calibri"/>
    </font>
    <font>
      <sz val="11"/>
      <name val="Calibri"/>
    </font>
    <font>
      <b/>
      <sz val="11"/>
      <color rgb="FF000000"/>
      <name val="Calibri"/>
    </font>
    <font>
      <sz val="11"/>
      <color rgb="FF0563C1"/>
      <name val="Calibri"/>
    </font>
    <font>
      <b/>
      <sz val="24"/>
      <color rgb="FF38761D"/>
      <name val="Calibri"/>
    </font>
    <font>
      <b/>
      <sz val="11"/>
      <color rgb="FF000000"/>
      <name val="Calibri, Arial"/>
    </font>
    <font>
      <sz val="11"/>
      <color rgb="FF000000"/>
      <name val="Calibri, Arial"/>
    </font>
    <font>
      <b/>
      <sz val="11"/>
      <color rgb="FF000000"/>
      <name val="Calibri, sans-serif"/>
    </font>
    <font>
      <sz val="11"/>
      <color rgb="FF000000"/>
      <name val="Calibri, sans-serif"/>
    </font>
  </fonts>
  <fills count="4">
    <fill>
      <patternFill patternType="none"/>
    </fill>
    <fill>
      <patternFill patternType="gray125"/>
    </fill>
    <fill>
      <patternFill patternType="solid">
        <fgColor rgb="FFD9EAD3"/>
        <bgColor rgb="FFD9EAD3"/>
      </patternFill>
    </fill>
    <fill>
      <patternFill patternType="solid">
        <fgColor rgb="FFFFFBAE"/>
        <bgColor rgb="FFFFFBAE"/>
      </patternFill>
    </fill>
  </fills>
  <borders count="18">
    <border>
      <left/>
      <right/>
      <top/>
      <bottom/>
      <diagonal/>
    </border>
    <border>
      <left/>
      <right/>
      <top/>
      <bottom style="medium">
        <color rgb="FF38761D"/>
      </bottom>
      <diagonal/>
    </border>
    <border>
      <left style="medium">
        <color rgb="FF38761D"/>
      </left>
      <right style="medium">
        <color rgb="FF38761D"/>
      </right>
      <top style="medium">
        <color rgb="FF38761D"/>
      </top>
      <bottom style="medium">
        <color rgb="FF38761D"/>
      </bottom>
      <diagonal/>
    </border>
    <border>
      <left style="medium">
        <color rgb="FF38761D"/>
      </left>
      <right style="medium">
        <color rgb="FF38761D"/>
      </right>
      <top/>
      <bottom/>
      <diagonal/>
    </border>
    <border>
      <left/>
      <right/>
      <top style="medium">
        <color rgb="FF38761D"/>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151">
    <xf numFmtId="0" fontId="0" fillId="0" borderId="0" xfId="0" applyFont="1" applyAlignment="1"/>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wrapText="1"/>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5" fillId="2" borderId="0" xfId="0" applyFont="1" applyFill="1" applyAlignment="1">
      <alignment vertical="center" wrapText="1"/>
    </xf>
    <xf numFmtId="164" fontId="6" fillId="2" borderId="0" xfId="0" applyNumberFormat="1" applyFont="1" applyFill="1" applyAlignment="1">
      <alignment horizontal="center" vertical="center"/>
    </xf>
    <xf numFmtId="164" fontId="6" fillId="2" borderId="3"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4" fillId="2" borderId="0" xfId="0" applyNumberFormat="1" applyFont="1" applyFill="1" applyAlignment="1">
      <alignment horizontal="center" vertical="center"/>
    </xf>
    <xf numFmtId="0" fontId="5" fillId="0" borderId="0" xfId="0" applyFont="1" applyAlignment="1">
      <alignment vertical="center" wrapText="1"/>
    </xf>
    <xf numFmtId="164" fontId="6" fillId="0" borderId="3" xfId="0" applyNumberFormat="1" applyFont="1" applyBorder="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6" fillId="0" borderId="3" xfId="0" applyNumberFormat="1" applyFont="1" applyBorder="1" applyAlignment="1">
      <alignment horizontal="center" vertical="center"/>
    </xf>
    <xf numFmtId="164" fontId="6" fillId="2" borderId="3"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vertical="center" wrapText="1"/>
    </xf>
    <xf numFmtId="0" fontId="7" fillId="2" borderId="0" xfId="0" applyFont="1" applyFill="1" applyAlignment="1">
      <alignment vertical="center" wrapText="1"/>
    </xf>
    <xf numFmtId="6" fontId="5" fillId="2" borderId="3" xfId="0" applyNumberFormat="1" applyFont="1" applyFill="1" applyBorder="1" applyAlignment="1">
      <alignment horizontal="right" vertical="top"/>
    </xf>
    <xf numFmtId="164" fontId="8" fillId="2" borderId="0" xfId="0" applyNumberFormat="1" applyFont="1" applyFill="1" applyAlignment="1">
      <alignment horizontal="center" vertical="center"/>
    </xf>
    <xf numFmtId="0" fontId="7" fillId="0" borderId="0" xfId="0" applyFont="1" applyAlignment="1">
      <alignment vertical="center" wrapText="1"/>
    </xf>
    <xf numFmtId="6" fontId="5" fillId="0" borderId="3" xfId="0" applyNumberFormat="1" applyFont="1" applyBorder="1" applyAlignment="1">
      <alignment horizontal="right" vertical="top"/>
    </xf>
    <xf numFmtId="0" fontId="6" fillId="2" borderId="0" xfId="0" applyFont="1" applyFill="1" applyAlignment="1"/>
    <xf numFmtId="0" fontId="6" fillId="0" borderId="0" xfId="0" applyFont="1"/>
    <xf numFmtId="0" fontId="9" fillId="0" borderId="4" xfId="0" applyFont="1" applyBorder="1" applyAlignment="1"/>
    <xf numFmtId="164" fontId="9" fillId="0" borderId="4" xfId="0" applyNumberFormat="1" applyFont="1" applyBorder="1" applyAlignment="1">
      <alignment horizontal="center" vertical="center"/>
    </xf>
    <xf numFmtId="164" fontId="9" fillId="0" borderId="2" xfId="0" applyNumberFormat="1" applyFont="1" applyBorder="1" applyAlignment="1">
      <alignment horizontal="center" vertical="center"/>
    </xf>
    <xf numFmtId="0" fontId="3" fillId="0" borderId="0" xfId="0" applyFont="1" applyAlignment="1"/>
    <xf numFmtId="164" fontId="3" fillId="0" borderId="0" xfId="0" applyNumberFormat="1" applyFont="1" applyAlignment="1">
      <alignment horizontal="center" vertical="center"/>
    </xf>
    <xf numFmtId="164"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5" xfId="0" applyFont="1" applyBorder="1" applyAlignment="1">
      <alignment horizontal="center" wrapText="1"/>
    </xf>
    <xf numFmtId="0" fontId="12" fillId="0" borderId="8" xfId="0" applyFont="1" applyBorder="1" applyAlignment="1">
      <alignment horizontal="center" wrapText="1"/>
    </xf>
    <xf numFmtId="0" fontId="7" fillId="0" borderId="10" xfId="0" applyFont="1" applyBorder="1" applyAlignment="1">
      <alignment horizontal="left"/>
    </xf>
    <xf numFmtId="0" fontId="14" fillId="0" borderId="11" xfId="0" applyFont="1" applyBorder="1" applyAlignment="1">
      <alignment vertical="top"/>
    </xf>
    <xf numFmtId="0" fontId="7" fillId="0" borderId="11" xfId="0" applyFont="1" applyBorder="1" applyAlignment="1">
      <alignment horizontal="center" vertical="top"/>
    </xf>
    <xf numFmtId="0" fontId="7" fillId="0" borderId="11" xfId="0" applyFont="1" applyBorder="1" applyAlignment="1">
      <alignment horizontal="right" vertical="top"/>
    </xf>
    <xf numFmtId="0" fontId="7" fillId="0" borderId="11" xfId="0" applyFont="1" applyBorder="1" applyAlignment="1">
      <alignment horizontal="right" vertical="top"/>
    </xf>
    <xf numFmtId="0" fontId="12" fillId="0" borderId="7" xfId="0" applyFont="1" applyBorder="1" applyAlignment="1">
      <alignment horizontal="right" vertical="top" wrapText="1"/>
    </xf>
    <xf numFmtId="0" fontId="7" fillId="0" borderId="8" xfId="0" applyFont="1" applyBorder="1" applyAlignment="1">
      <alignment horizontal="left"/>
    </xf>
    <xf numFmtId="0" fontId="7" fillId="0" borderId="12" xfId="0" applyFont="1" applyBorder="1" applyAlignment="1">
      <alignment vertical="top"/>
    </xf>
    <xf numFmtId="0" fontId="7" fillId="0" borderId="12" xfId="0" applyFont="1" applyBorder="1" applyAlignment="1">
      <alignment horizontal="center" vertical="top"/>
    </xf>
    <xf numFmtId="0" fontId="7" fillId="0" borderId="12" xfId="0" applyFont="1" applyBorder="1" applyAlignment="1">
      <alignment horizontal="right" vertical="top"/>
    </xf>
    <xf numFmtId="0" fontId="7" fillId="0" borderId="12" xfId="0" applyFont="1" applyBorder="1" applyAlignment="1">
      <alignment horizontal="right" vertical="top"/>
    </xf>
    <xf numFmtId="0" fontId="15" fillId="0" borderId="12" xfId="0" applyFont="1" applyBorder="1" applyAlignment="1">
      <alignment vertical="top"/>
    </xf>
    <xf numFmtId="0" fontId="7" fillId="0" borderId="12" xfId="0" applyFont="1" applyBorder="1" applyAlignment="1">
      <alignment horizontal="center" vertical="top"/>
    </xf>
    <xf numFmtId="0" fontId="7" fillId="0" borderId="12" xfId="0" applyFont="1" applyBorder="1" applyAlignment="1">
      <alignment horizontal="right" vertical="top"/>
    </xf>
    <xf numFmtId="6" fontId="7" fillId="0" borderId="12" xfId="0" applyNumberFormat="1" applyFont="1" applyBorder="1" applyAlignment="1">
      <alignment horizontal="right" vertical="top"/>
    </xf>
    <xf numFmtId="164" fontId="7" fillId="0" borderId="12" xfId="0" applyNumberFormat="1" applyFont="1" applyBorder="1" applyAlignment="1">
      <alignment horizontal="right" vertical="top"/>
    </xf>
    <xf numFmtId="6" fontId="7" fillId="0" borderId="12" xfId="0" applyNumberFormat="1" applyFont="1" applyBorder="1" applyAlignment="1">
      <alignment horizontal="right" vertical="top"/>
    </xf>
    <xf numFmtId="0" fontId="7" fillId="0" borderId="14" xfId="0" applyFont="1" applyBorder="1" applyAlignment="1">
      <alignment vertical="top"/>
    </xf>
    <xf numFmtId="0" fontId="7" fillId="0" borderId="8" xfId="0" applyFont="1" applyBorder="1" applyAlignment="1">
      <alignment horizontal="left"/>
    </xf>
    <xf numFmtId="0" fontId="14" fillId="0" borderId="15" xfId="0" applyFont="1" applyBorder="1" applyAlignment="1">
      <alignment vertical="top"/>
    </xf>
    <xf numFmtId="0" fontId="14" fillId="0" borderId="12" xfId="0" applyFont="1" applyBorder="1" applyAlignment="1">
      <alignment vertical="top"/>
    </xf>
    <xf numFmtId="6" fontId="7" fillId="0" borderId="12" xfId="0" applyNumberFormat="1" applyFont="1" applyBorder="1" applyAlignment="1">
      <alignment horizontal="right" vertical="top"/>
    </xf>
    <xf numFmtId="6" fontId="7" fillId="0" borderId="12" xfId="0" applyNumberFormat="1" applyFont="1" applyBorder="1" applyAlignment="1">
      <alignment horizontal="right" vertical="top"/>
    </xf>
    <xf numFmtId="0" fontId="7" fillId="3" borderId="8" xfId="0" applyFont="1" applyFill="1" applyBorder="1" applyAlignment="1">
      <alignment horizontal="left"/>
    </xf>
    <xf numFmtId="0" fontId="7" fillId="3" borderId="12" xfId="0" applyFont="1" applyFill="1" applyBorder="1" applyAlignment="1">
      <alignment vertical="top"/>
    </xf>
    <xf numFmtId="0" fontId="7" fillId="3" borderId="12" xfId="0" applyFont="1" applyFill="1" applyBorder="1" applyAlignment="1">
      <alignment horizontal="center" vertical="top"/>
    </xf>
    <xf numFmtId="6" fontId="7" fillId="3" borderId="12" xfId="0" applyNumberFormat="1" applyFont="1" applyFill="1" applyBorder="1" applyAlignment="1">
      <alignment horizontal="right" vertical="top"/>
    </xf>
    <xf numFmtId="164" fontId="7" fillId="3" borderId="12" xfId="0" applyNumberFormat="1" applyFont="1" applyFill="1" applyBorder="1" applyAlignment="1">
      <alignment horizontal="right" vertical="top"/>
    </xf>
    <xf numFmtId="0" fontId="7" fillId="3" borderId="12" xfId="0" applyFont="1" applyFill="1" applyBorder="1" applyAlignment="1">
      <alignment horizontal="right" vertical="top"/>
    </xf>
    <xf numFmtId="6" fontId="7" fillId="3" borderId="12" xfId="0" applyNumberFormat="1" applyFont="1" applyFill="1" applyBorder="1" applyAlignment="1">
      <alignment horizontal="right" vertical="top"/>
    </xf>
    <xf numFmtId="6" fontId="7" fillId="0" borderId="11" xfId="0" applyNumberFormat="1" applyFont="1" applyBorder="1" applyAlignment="1">
      <alignment horizontal="right" vertical="top"/>
    </xf>
    <xf numFmtId="6" fontId="7" fillId="0" borderId="11" xfId="0" applyNumberFormat="1" applyFont="1" applyBorder="1" applyAlignment="1">
      <alignment horizontal="right" vertical="top"/>
    </xf>
    <xf numFmtId="164" fontId="7" fillId="0" borderId="12" xfId="0" applyNumberFormat="1" applyFont="1" applyBorder="1" applyAlignment="1">
      <alignment horizontal="right" vertical="top"/>
    </xf>
    <xf numFmtId="0" fontId="12" fillId="0" borderId="10" xfId="0" applyFont="1" applyBorder="1" applyAlignment="1">
      <alignment horizontal="left" wrapText="1"/>
    </xf>
    <xf numFmtId="0" fontId="12" fillId="0" borderId="10" xfId="0" applyFont="1" applyBorder="1" applyAlignment="1">
      <alignment vertical="top" wrapText="1"/>
    </xf>
    <xf numFmtId="0" fontId="12" fillId="0" borderId="10" xfId="0" applyFont="1" applyBorder="1" applyAlignment="1">
      <alignment horizontal="center" vertical="top" wrapText="1"/>
    </xf>
    <xf numFmtId="6" fontId="12" fillId="0" borderId="10" xfId="0" applyNumberFormat="1" applyFont="1" applyBorder="1" applyAlignment="1">
      <alignment horizontal="right" vertical="top"/>
    </xf>
    <xf numFmtId="0" fontId="12" fillId="0" borderId="10" xfId="0" applyFont="1" applyBorder="1" applyAlignment="1">
      <alignment horizontal="right" vertical="top"/>
    </xf>
    <xf numFmtId="6" fontId="12" fillId="0" borderId="16" xfId="0" applyNumberFormat="1" applyFont="1" applyBorder="1" applyAlignment="1">
      <alignment horizontal="right" vertical="top" wrapText="1"/>
    </xf>
    <xf numFmtId="0" fontId="16" fillId="0" borderId="0" xfId="0" applyFont="1" applyAlignment="1">
      <alignment vertical="center"/>
    </xf>
    <xf numFmtId="0" fontId="12" fillId="0" borderId="0" xfId="0" applyFont="1" applyAlignment="1">
      <alignment vertical="center"/>
    </xf>
    <xf numFmtId="0" fontId="12" fillId="0" borderId="0" xfId="0" applyFont="1" applyAlignment="1"/>
    <xf numFmtId="0" fontId="14" fillId="0" borderId="0" xfId="0" applyFont="1" applyAlignment="1"/>
    <xf numFmtId="0" fontId="12" fillId="0" borderId="15" xfId="0" applyFont="1" applyBorder="1" applyAlignment="1"/>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8" xfId="0" applyFont="1" applyBorder="1" applyAlignment="1">
      <alignment horizontal="center" wrapText="1"/>
    </xf>
    <xf numFmtId="0" fontId="12" fillId="0" borderId="12" xfId="0" applyFont="1" applyBorder="1" applyAlignment="1">
      <alignment horizontal="center" wrapText="1"/>
    </xf>
    <xf numFmtId="0" fontId="7" fillId="0" borderId="10" xfId="0" applyFont="1" applyBorder="1" applyAlignment="1">
      <alignment horizontal="left"/>
    </xf>
    <xf numFmtId="0" fontId="7" fillId="0" borderId="11" xfId="0" applyFont="1" applyBorder="1" applyAlignment="1">
      <alignment horizontal="center" vertical="top"/>
    </xf>
    <xf numFmtId="0" fontId="7" fillId="0" borderId="11" xfId="0" applyFont="1" applyBorder="1" applyAlignment="1">
      <alignment horizontal="right" vertical="top"/>
    </xf>
    <xf numFmtId="0" fontId="7" fillId="0" borderId="11" xfId="0" applyFont="1" applyBorder="1" applyAlignment="1">
      <alignment horizontal="right" vertical="top"/>
    </xf>
    <xf numFmtId="0" fontId="7" fillId="0" borderId="12" xfId="0" applyFont="1" applyBorder="1" applyAlignment="1">
      <alignment horizontal="center" vertical="top"/>
    </xf>
    <xf numFmtId="0" fontId="7" fillId="0" borderId="12" xfId="0" applyFont="1" applyBorder="1" applyAlignment="1">
      <alignment horizontal="right" vertical="top"/>
    </xf>
    <xf numFmtId="0" fontId="7" fillId="0" borderId="12" xfId="0" applyFont="1" applyBorder="1" applyAlignment="1">
      <alignment horizontal="right" vertical="top"/>
    </xf>
    <xf numFmtId="0" fontId="7" fillId="0" borderId="8" xfId="0" applyFont="1" applyBorder="1" applyAlignment="1">
      <alignment horizontal="left"/>
    </xf>
    <xf numFmtId="0" fontId="7" fillId="3" borderId="8" xfId="0" applyFont="1" applyFill="1" applyBorder="1" applyAlignment="1">
      <alignment horizontal="left"/>
    </xf>
    <xf numFmtId="6" fontId="7" fillId="3" borderId="12" xfId="0" applyNumberFormat="1" applyFont="1" applyFill="1" applyBorder="1" applyAlignment="1">
      <alignment horizontal="right" vertical="top"/>
    </xf>
    <xf numFmtId="0" fontId="7" fillId="3" borderId="12" xfId="0" applyFont="1" applyFill="1" applyBorder="1" applyAlignment="1">
      <alignment horizontal="right" vertical="top"/>
    </xf>
    <xf numFmtId="0" fontId="12" fillId="0" borderId="8" xfId="0" applyFont="1" applyBorder="1" applyAlignment="1"/>
    <xf numFmtId="0" fontId="11" fillId="0" borderId="12" xfId="0" applyFont="1" applyBorder="1" applyAlignment="1">
      <alignment vertical="top" wrapText="1"/>
    </xf>
    <xf numFmtId="0" fontId="12" fillId="0" borderId="12" xfId="0" applyFont="1" applyBorder="1" applyAlignment="1">
      <alignment vertical="top"/>
    </xf>
    <xf numFmtId="0" fontId="16" fillId="0" borderId="0" xfId="0" applyFont="1" applyAlignment="1">
      <alignment vertical="center"/>
    </xf>
    <xf numFmtId="0" fontId="12" fillId="0" borderId="0" xfId="0" applyFont="1" applyAlignment="1">
      <alignment vertical="center" wrapText="1"/>
    </xf>
    <xf numFmtId="0" fontId="7" fillId="0" borderId="0" xfId="0" applyFont="1" applyAlignment="1"/>
    <xf numFmtId="0" fontId="7" fillId="0" borderId="5" xfId="0" applyFont="1" applyBorder="1" applyAlignment="1">
      <alignment horizontal="center"/>
    </xf>
    <xf numFmtId="0" fontId="7" fillId="0" borderId="17" xfId="0" applyFont="1" applyBorder="1" applyAlignment="1">
      <alignment horizontal="center"/>
    </xf>
    <xf numFmtId="0" fontId="7" fillId="0" borderId="8" xfId="0" applyFont="1" applyBorder="1" applyAlignment="1">
      <alignment horizontal="center"/>
    </xf>
    <xf numFmtId="0" fontId="7" fillId="0" borderId="12" xfId="0" applyFont="1" applyBorder="1" applyAlignment="1">
      <alignment horizontal="center"/>
    </xf>
    <xf numFmtId="0" fontId="7" fillId="0" borderId="10" xfId="0" applyFont="1" applyBorder="1" applyAlignment="1">
      <alignment horizontal="left"/>
    </xf>
    <xf numFmtId="0" fontId="14" fillId="0" borderId="11" xfId="0" applyFont="1" applyBorder="1" applyAlignment="1">
      <alignment vertical="top" wrapText="1"/>
    </xf>
    <xf numFmtId="0" fontId="7" fillId="0" borderId="7" xfId="0" applyFont="1" applyBorder="1" applyAlignment="1">
      <alignment horizontal="right" vertical="top"/>
    </xf>
    <xf numFmtId="0" fontId="7" fillId="0" borderId="12" xfId="0" applyFont="1" applyBorder="1" applyAlignment="1">
      <alignment vertical="top" wrapText="1"/>
    </xf>
    <xf numFmtId="0" fontId="7" fillId="0" borderId="12" xfId="0" applyFont="1" applyBorder="1" applyAlignment="1">
      <alignment horizontal="center" vertical="top"/>
    </xf>
    <xf numFmtId="164" fontId="7" fillId="0" borderId="12" xfId="0" applyNumberFormat="1" applyFont="1" applyBorder="1" applyAlignment="1">
      <alignment horizontal="right" vertical="top"/>
    </xf>
    <xf numFmtId="164" fontId="7" fillId="0" borderId="12" xfId="0" applyNumberFormat="1" applyFont="1" applyBorder="1" applyAlignment="1">
      <alignment horizontal="right" vertical="top"/>
    </xf>
    <xf numFmtId="0" fontId="15" fillId="0" borderId="12" xfId="0" applyFont="1" applyBorder="1" applyAlignment="1">
      <alignment vertical="top" wrapText="1"/>
    </xf>
    <xf numFmtId="0" fontId="7" fillId="0" borderId="14" xfId="0" applyFont="1" applyBorder="1" applyAlignment="1">
      <alignment vertical="top" wrapText="1"/>
    </xf>
    <xf numFmtId="0" fontId="14" fillId="0" borderId="12" xfId="0" applyFont="1" applyBorder="1" applyAlignment="1">
      <alignment vertical="top" wrapText="1"/>
    </xf>
    <xf numFmtId="0" fontId="7" fillId="0" borderId="8" xfId="0" applyFont="1" applyBorder="1" applyAlignment="1">
      <alignment horizontal="left"/>
    </xf>
    <xf numFmtId="0" fontId="7" fillId="3" borderId="8" xfId="0" applyFont="1" applyFill="1" applyBorder="1" applyAlignment="1">
      <alignment horizontal="left"/>
    </xf>
    <xf numFmtId="0" fontId="7" fillId="3" borderId="12" xfId="0" applyFont="1" applyFill="1" applyBorder="1" applyAlignment="1">
      <alignment vertical="top" wrapText="1"/>
    </xf>
    <xf numFmtId="164" fontId="7" fillId="3" borderId="12" xfId="0" applyNumberFormat="1" applyFont="1" applyFill="1" applyBorder="1" applyAlignment="1">
      <alignment horizontal="right" vertical="top"/>
    </xf>
    <xf numFmtId="0" fontId="12" fillId="0" borderId="12" xfId="0" applyFont="1" applyBorder="1" applyAlignment="1">
      <alignment vertical="top" wrapText="1"/>
    </xf>
    <xf numFmtId="164" fontId="7" fillId="0" borderId="15" xfId="0" applyNumberFormat="1" applyFont="1" applyBorder="1" applyAlignment="1">
      <alignment horizontal="right" vertical="top"/>
    </xf>
    <xf numFmtId="0" fontId="6" fillId="0" borderId="0" xfId="0" applyFont="1" applyAlignment="1">
      <alignment wrapText="1"/>
    </xf>
    <xf numFmtId="0" fontId="0" fillId="0" borderId="0" xfId="0" applyFont="1" applyAlignment="1"/>
    <xf numFmtId="6" fontId="7" fillId="0" borderId="13" xfId="0" applyNumberFormat="1" applyFont="1" applyBorder="1" applyAlignment="1">
      <alignment horizontal="right" vertical="top"/>
    </xf>
    <xf numFmtId="0" fontId="13" fillId="0" borderId="8" xfId="0" applyFont="1" applyBorder="1"/>
    <xf numFmtId="164" fontId="7" fillId="0" borderId="13" xfId="0" applyNumberFormat="1" applyFont="1" applyBorder="1" applyAlignment="1">
      <alignment horizontal="right" vertical="top"/>
    </xf>
    <xf numFmtId="0" fontId="7" fillId="0" borderId="13" xfId="0" applyFont="1" applyBorder="1" applyAlignment="1">
      <alignment horizontal="right" vertical="top"/>
    </xf>
    <xf numFmtId="0" fontId="12" fillId="0" borderId="7" xfId="0" applyFont="1" applyBorder="1" applyAlignment="1">
      <alignment horizontal="right" vertical="top" wrapText="1"/>
    </xf>
    <xf numFmtId="0" fontId="13" fillId="0" borderId="7" xfId="0" applyFont="1" applyBorder="1"/>
    <xf numFmtId="0" fontId="11" fillId="0" borderId="0" xfId="0" applyFont="1" applyAlignment="1">
      <alignment vertical="top" wrapText="1"/>
    </xf>
    <xf numFmtId="0" fontId="12" fillId="0" borderId="5" xfId="0" applyFont="1" applyBorder="1" applyAlignment="1">
      <alignment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3" fillId="0" borderId="9" xfId="0" applyFont="1" applyBorder="1"/>
    <xf numFmtId="0" fontId="12" fillId="0" borderId="7" xfId="0" applyFont="1" applyBorder="1" applyAlignment="1">
      <alignment horizontal="center" wrapText="1"/>
    </xf>
    <xf numFmtId="0" fontId="7" fillId="0" borderId="13" xfId="0" applyFont="1" applyBorder="1" applyAlignment="1">
      <alignment horizontal="left"/>
    </xf>
    <xf numFmtId="0" fontId="7" fillId="0" borderId="13" xfId="0" applyFont="1" applyBorder="1" applyAlignment="1">
      <alignment horizontal="center" vertical="top"/>
    </xf>
    <xf numFmtId="0" fontId="14" fillId="0" borderId="15" xfId="0" applyFont="1" applyBorder="1" applyAlignment="1">
      <alignment vertical="top"/>
    </xf>
    <xf numFmtId="0" fontId="13" fillId="0" borderId="15" xfId="0" applyFont="1" applyBorder="1"/>
    <xf numFmtId="0" fontId="13" fillId="0" borderId="12" xfId="0" applyFont="1" applyBorder="1"/>
    <xf numFmtId="0" fontId="12" fillId="0" borderId="14" xfId="0" applyFont="1" applyBorder="1" applyAlignment="1">
      <alignment wrapText="1"/>
    </xf>
    <xf numFmtId="0" fontId="12" fillId="0" borderId="14" xfId="0" applyFont="1" applyBorder="1" applyAlignment="1">
      <alignment horizontal="center" wrapText="1"/>
    </xf>
    <xf numFmtId="0" fontId="7" fillId="0" borderId="7" xfId="0" applyFont="1" applyBorder="1" applyAlignment="1">
      <alignment horizontal="right" vertical="top"/>
    </xf>
    <xf numFmtId="0" fontId="14" fillId="0" borderId="0" xfId="0" applyFont="1" applyAlignment="1">
      <alignment wrapText="1"/>
    </xf>
    <xf numFmtId="0" fontId="7" fillId="0" borderId="5" xfId="0" applyFont="1"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46"/>
  <sheetViews>
    <sheetView tabSelected="1" workbookViewId="0">
      <pane ySplit="3" topLeftCell="A4" activePane="bottomLeft" state="frozen"/>
      <selection pane="bottomLeft" activeCell="B5" sqref="B5"/>
    </sheetView>
  </sheetViews>
  <sheetFormatPr defaultColWidth="14.42578125" defaultRowHeight="15" customHeight="1"/>
  <cols>
    <col min="1" max="1" width="44" customWidth="1"/>
    <col min="4" max="4" width="17.42578125" customWidth="1"/>
    <col min="5" max="5" width="2.85546875" customWidth="1"/>
  </cols>
  <sheetData>
    <row r="1" spans="1:27" ht="39.75" customHeight="1">
      <c r="A1" s="1" t="s">
        <v>0</v>
      </c>
    </row>
    <row r="2" spans="1:27" ht="78.75" customHeight="1">
      <c r="A2" s="2" t="s">
        <v>1</v>
      </c>
      <c r="B2" s="3"/>
      <c r="C2" s="3"/>
      <c r="D2" s="3"/>
      <c r="E2" s="3"/>
      <c r="F2" s="3"/>
      <c r="G2" s="3"/>
      <c r="H2" s="3"/>
      <c r="I2" s="3"/>
      <c r="J2" s="3"/>
      <c r="K2" s="3"/>
      <c r="L2" s="3"/>
      <c r="M2" s="3"/>
      <c r="N2" s="3"/>
      <c r="O2" s="3"/>
      <c r="P2" s="3"/>
      <c r="Q2" s="3"/>
      <c r="R2" s="3"/>
      <c r="S2" s="3"/>
      <c r="T2" s="3"/>
      <c r="U2" s="3"/>
      <c r="V2" s="3"/>
      <c r="W2" s="3"/>
      <c r="X2" s="3"/>
      <c r="Y2" s="3"/>
      <c r="Z2" s="3"/>
      <c r="AA2" s="3"/>
    </row>
    <row r="3" spans="1:27" ht="22.5" customHeight="1">
      <c r="A3" s="4" t="s">
        <v>2</v>
      </c>
      <c r="B3" s="5" t="s">
        <v>3</v>
      </c>
      <c r="C3" s="6" t="s">
        <v>4</v>
      </c>
      <c r="D3" s="5" t="s">
        <v>5</v>
      </c>
      <c r="E3" s="5"/>
      <c r="F3" s="5" t="s">
        <v>6</v>
      </c>
    </row>
    <row r="4" spans="1:27" ht="36" customHeight="1">
      <c r="A4" s="7" t="s">
        <v>7</v>
      </c>
      <c r="B4" s="8">
        <f>'ESSER 1'!J37</f>
        <v>0</v>
      </c>
      <c r="C4" s="9"/>
      <c r="D4" s="8">
        <f>'ESSER 3'!J16</f>
        <v>0</v>
      </c>
      <c r="E4" s="10"/>
      <c r="F4" s="11">
        <f t="shared" ref="F4:F14" si="0">SUM(B4:D4)</f>
        <v>0</v>
      </c>
    </row>
    <row r="5" spans="1:27" ht="33.75" customHeight="1">
      <c r="A5" s="12" t="s">
        <v>8</v>
      </c>
      <c r="B5" s="10"/>
      <c r="C5" s="13"/>
      <c r="D5" s="14">
        <f>'ESSER 3'!J12</f>
        <v>0</v>
      </c>
      <c r="E5" s="10"/>
      <c r="F5" s="15">
        <f t="shared" si="0"/>
        <v>0</v>
      </c>
    </row>
    <row r="6" spans="1:27" ht="30.75" customHeight="1">
      <c r="A6" s="7" t="s">
        <v>9</v>
      </c>
      <c r="B6" s="8"/>
      <c r="C6" s="9"/>
      <c r="D6" s="8">
        <f>'ESSER 3'!J59</f>
        <v>0</v>
      </c>
      <c r="E6" s="10"/>
      <c r="F6" s="11">
        <f t="shared" si="0"/>
        <v>0</v>
      </c>
    </row>
    <row r="7" spans="1:27" ht="21.75" customHeight="1">
      <c r="A7" s="12" t="s">
        <v>10</v>
      </c>
      <c r="B7" s="10">
        <f>'ESSER 1'!J11</f>
        <v>23026.15</v>
      </c>
      <c r="C7" s="16">
        <f>526.68+973.32</f>
        <v>1500</v>
      </c>
      <c r="D7" s="14">
        <v>12956</v>
      </c>
      <c r="E7" s="10"/>
      <c r="F7" s="15">
        <f t="shared" si="0"/>
        <v>37482.15</v>
      </c>
    </row>
    <row r="8" spans="1:27" ht="33" customHeight="1">
      <c r="A8" s="7" t="s">
        <v>11</v>
      </c>
      <c r="B8" s="8">
        <f>'ESSER 1'!J20</f>
        <v>22118.14</v>
      </c>
      <c r="C8" s="17">
        <f>21471+6038+3624.18+2761.92</f>
        <v>33895.1</v>
      </c>
      <c r="D8" s="18">
        <f>3987.5+6100</f>
        <v>10087.5</v>
      </c>
      <c r="E8" s="10"/>
      <c r="F8" s="11">
        <f t="shared" si="0"/>
        <v>66100.739999999991</v>
      </c>
    </row>
    <row r="9" spans="1:27" ht="33" customHeight="1">
      <c r="A9" s="19" t="s">
        <v>12</v>
      </c>
      <c r="B9" s="10">
        <f>'ESSER 1'!J47</f>
        <v>29850</v>
      </c>
      <c r="C9" s="16">
        <v>6985</v>
      </c>
      <c r="D9" s="14">
        <v>19592</v>
      </c>
      <c r="E9" s="10"/>
      <c r="F9" s="15">
        <f t="shared" si="0"/>
        <v>56427</v>
      </c>
    </row>
    <row r="10" spans="1:27" ht="49.5" customHeight="1">
      <c r="A10" s="20" t="s">
        <v>13</v>
      </c>
      <c r="B10" s="18">
        <v>10082</v>
      </c>
      <c r="C10" s="17">
        <f>10178.8+7150+8000+18500+1432</f>
        <v>45260.800000000003</v>
      </c>
      <c r="D10" s="8">
        <f>14660.31+34077.31+20383</f>
        <v>69120.62</v>
      </c>
      <c r="E10" s="10"/>
      <c r="F10" s="11">
        <f t="shared" si="0"/>
        <v>124463.42</v>
      </c>
    </row>
    <row r="11" spans="1:27" ht="33" customHeight="1">
      <c r="A11" s="19" t="s">
        <v>14</v>
      </c>
      <c r="B11" s="10">
        <f>'ESSER 1'!J27+'ESSER 1'!J67</f>
        <v>90013.92</v>
      </c>
      <c r="C11" s="16">
        <f>13049</f>
        <v>13049</v>
      </c>
      <c r="D11" s="14">
        <v>33040.28</v>
      </c>
      <c r="E11" s="10"/>
      <c r="F11" s="15">
        <f t="shared" si="0"/>
        <v>136103.20000000001</v>
      </c>
    </row>
    <row r="12" spans="1:27" ht="31.5" customHeight="1">
      <c r="A12" s="21" t="s">
        <v>15</v>
      </c>
      <c r="B12" s="8">
        <f>'ESSER 1'!J82</f>
        <v>0</v>
      </c>
      <c r="C12" s="22">
        <v>42434</v>
      </c>
      <c r="D12" s="23">
        <v>101605</v>
      </c>
      <c r="E12" s="10"/>
      <c r="F12" s="11">
        <f t="shared" si="0"/>
        <v>144039</v>
      </c>
    </row>
    <row r="13" spans="1:27" ht="30">
      <c r="A13" s="24" t="s">
        <v>16</v>
      </c>
      <c r="B13" s="10"/>
      <c r="C13" s="25"/>
      <c r="D13" s="14">
        <f>14407+54586</f>
        <v>68993</v>
      </c>
      <c r="E13" s="10"/>
      <c r="F13" s="15">
        <f t="shared" si="0"/>
        <v>68993</v>
      </c>
    </row>
    <row r="14" spans="1:27" ht="21" customHeight="1">
      <c r="A14" s="26" t="s">
        <v>17</v>
      </c>
      <c r="B14" s="8"/>
      <c r="C14" s="22">
        <f>2574+382</f>
        <v>2956</v>
      </c>
      <c r="D14" s="18">
        <f>3444+4329+3344</f>
        <v>11117</v>
      </c>
      <c r="E14" s="10"/>
      <c r="F14" s="11">
        <f t="shared" si="0"/>
        <v>14073</v>
      </c>
    </row>
    <row r="15" spans="1:27" ht="9.75" customHeight="1">
      <c r="A15" s="27"/>
      <c r="B15" s="10"/>
      <c r="C15" s="13"/>
      <c r="D15" s="10"/>
      <c r="E15" s="10"/>
      <c r="F15" s="10"/>
    </row>
    <row r="16" spans="1:27" ht="20.25" customHeight="1">
      <c r="A16" s="28" t="s">
        <v>6</v>
      </c>
      <c r="B16" s="29">
        <f t="shared" ref="B16:D16" si="1">SUM(B4:B14)</f>
        <v>175090.21000000002</v>
      </c>
      <c r="C16" s="30">
        <f t="shared" si="1"/>
        <v>146079.9</v>
      </c>
      <c r="D16" s="29">
        <f t="shared" si="1"/>
        <v>326511.40000000002</v>
      </c>
      <c r="E16" s="29"/>
      <c r="F16" s="29">
        <f>SUM(F4:F14)</f>
        <v>647681.51</v>
      </c>
    </row>
    <row r="17" spans="1:6">
      <c r="A17" s="31"/>
      <c r="B17" s="32"/>
      <c r="C17" s="32"/>
      <c r="D17" s="32"/>
      <c r="E17" s="32"/>
      <c r="F17" s="32"/>
    </row>
    <row r="18" spans="1:6" ht="15.75">
      <c r="A18" s="124"/>
      <c r="B18" s="125"/>
      <c r="C18" s="125"/>
      <c r="D18" s="125"/>
      <c r="E18" s="125"/>
      <c r="F18" s="125"/>
    </row>
    <row r="20" spans="1:6" ht="15.75">
      <c r="A20" s="124"/>
      <c r="B20" s="125"/>
      <c r="C20" s="125"/>
      <c r="D20" s="125"/>
      <c r="E20" s="125"/>
      <c r="F20" s="125"/>
    </row>
    <row r="21" spans="1:6">
      <c r="B21" s="32"/>
      <c r="C21" s="32"/>
      <c r="D21" s="32"/>
      <c r="E21" s="32"/>
      <c r="F21" s="32"/>
    </row>
    <row r="22" spans="1:6" ht="15.75">
      <c r="A22" s="124"/>
      <c r="B22" s="125"/>
      <c r="C22" s="125"/>
      <c r="D22" s="125"/>
      <c r="E22" s="125"/>
      <c r="F22" s="125"/>
    </row>
    <row r="23" spans="1:6">
      <c r="D23" s="32"/>
      <c r="E23" s="32"/>
      <c r="F23" s="32"/>
    </row>
    <row r="24" spans="1:6">
      <c r="D24" s="32"/>
      <c r="E24" s="32"/>
      <c r="F24" s="32"/>
    </row>
    <row r="25" spans="1:6">
      <c r="B25" s="33"/>
      <c r="C25" s="33"/>
      <c r="D25" s="33"/>
      <c r="E25" s="33"/>
      <c r="F25" s="33"/>
    </row>
    <row r="26" spans="1:6">
      <c r="B26" s="33"/>
      <c r="C26" s="33"/>
      <c r="D26" s="33"/>
      <c r="E26" s="33"/>
      <c r="F26" s="33"/>
    </row>
    <row r="27" spans="1:6">
      <c r="B27" s="33"/>
      <c r="C27" s="33"/>
      <c r="D27" s="33"/>
      <c r="E27" s="33"/>
      <c r="F27" s="33"/>
    </row>
    <row r="28" spans="1:6">
      <c r="B28" s="33"/>
      <c r="C28" s="33"/>
      <c r="D28" s="33"/>
      <c r="E28" s="33"/>
      <c r="F28" s="33"/>
    </row>
    <row r="29" spans="1:6">
      <c r="B29" s="33"/>
      <c r="C29" s="33"/>
      <c r="D29" s="33"/>
      <c r="E29" s="33"/>
      <c r="F29" s="33"/>
    </row>
    <row r="30" spans="1:6">
      <c r="B30" s="33"/>
      <c r="C30" s="33"/>
      <c r="D30" s="33"/>
      <c r="E30" s="33"/>
      <c r="F30" s="33"/>
    </row>
    <row r="31" spans="1:6">
      <c r="B31" s="33"/>
      <c r="C31" s="33"/>
      <c r="D31" s="33"/>
      <c r="E31" s="33"/>
      <c r="F31" s="33"/>
    </row>
    <row r="32" spans="1:6">
      <c r="B32" s="33"/>
      <c r="C32" s="33"/>
      <c r="D32" s="33"/>
      <c r="E32" s="33"/>
      <c r="F32" s="33"/>
    </row>
    <row r="33" spans="2:6">
      <c r="B33" s="33"/>
      <c r="C33" s="33"/>
      <c r="D33" s="33"/>
      <c r="E33" s="33"/>
      <c r="F33" s="33"/>
    </row>
    <row r="34" spans="2:6">
      <c r="B34" s="33"/>
      <c r="C34" s="33"/>
      <c r="D34" s="33"/>
      <c r="E34" s="33"/>
      <c r="F34" s="33"/>
    </row>
    <row r="35" spans="2:6">
      <c r="B35" s="33"/>
      <c r="C35" s="33"/>
      <c r="D35" s="33"/>
      <c r="E35" s="33"/>
      <c r="F35" s="33"/>
    </row>
    <row r="36" spans="2:6">
      <c r="B36" s="33"/>
      <c r="C36" s="33"/>
      <c r="D36" s="33"/>
      <c r="E36" s="33"/>
      <c r="F36" s="33"/>
    </row>
    <row r="37" spans="2:6">
      <c r="B37" s="33"/>
      <c r="C37" s="33"/>
      <c r="D37" s="33"/>
      <c r="E37" s="33"/>
      <c r="F37" s="33"/>
    </row>
    <row r="38" spans="2:6">
      <c r="B38" s="33"/>
      <c r="C38" s="33"/>
      <c r="D38" s="33"/>
      <c r="E38" s="33"/>
      <c r="F38" s="33"/>
    </row>
    <row r="39" spans="2:6">
      <c r="B39" s="33"/>
      <c r="C39" s="33"/>
      <c r="D39" s="33"/>
      <c r="E39" s="33"/>
      <c r="F39" s="33"/>
    </row>
    <row r="40" spans="2:6">
      <c r="B40" s="34"/>
      <c r="C40" s="34"/>
      <c r="D40" s="34"/>
      <c r="E40" s="34"/>
      <c r="F40" s="34"/>
    </row>
    <row r="41" spans="2:6">
      <c r="B41" s="34"/>
      <c r="C41" s="34"/>
      <c r="D41" s="34"/>
      <c r="E41" s="34"/>
      <c r="F41" s="34"/>
    </row>
    <row r="42" spans="2:6">
      <c r="B42" s="34"/>
      <c r="C42" s="34"/>
      <c r="D42" s="34"/>
      <c r="E42" s="34"/>
      <c r="F42" s="34"/>
    </row>
    <row r="43" spans="2:6">
      <c r="B43" s="34"/>
      <c r="C43" s="34"/>
      <c r="D43" s="34"/>
      <c r="E43" s="34"/>
      <c r="F43" s="34"/>
    </row>
    <row r="44" spans="2:6">
      <c r="B44" s="34"/>
      <c r="C44" s="34"/>
      <c r="D44" s="34"/>
      <c r="E44" s="34"/>
      <c r="F44" s="34"/>
    </row>
    <row r="45" spans="2:6">
      <c r="B45" s="34"/>
      <c r="C45" s="34"/>
      <c r="D45" s="34"/>
      <c r="E45" s="34"/>
      <c r="F45" s="34"/>
    </row>
    <row r="46" spans="2:6">
      <c r="B46" s="34"/>
      <c r="C46" s="34"/>
      <c r="D46" s="34"/>
      <c r="E46" s="34"/>
      <c r="F46" s="34"/>
    </row>
  </sheetData>
  <mergeCells count="3">
    <mergeCell ref="A18:F18"/>
    <mergeCell ref="A20:F20"/>
    <mergeCell ref="A22:F22"/>
  </mergeCells>
  <printOptions horizontalCentered="1" gridLines="1"/>
  <pageMargins left="0.7" right="0.7" top="0.75" bottom="0.75" header="0" footer="0"/>
  <pageSetup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8"/>
  <sheetViews>
    <sheetView showGridLines="0" workbookViewId="0">
      <pane ySplit="5" topLeftCell="A6" activePane="bottomLeft" state="frozen"/>
      <selection pane="bottomLeft" activeCell="B7" sqref="B7"/>
    </sheetView>
  </sheetViews>
  <sheetFormatPr defaultColWidth="14.42578125" defaultRowHeight="15" customHeight="1"/>
  <cols>
    <col min="1" max="1" width="5.7109375" customWidth="1"/>
    <col min="2" max="2" width="88" customWidth="1"/>
    <col min="3" max="3" width="14" customWidth="1"/>
    <col min="4" max="4" width="12.42578125" customWidth="1"/>
    <col min="5" max="5" width="10.85546875" customWidth="1"/>
    <col min="6" max="6" width="18.140625" customWidth="1"/>
    <col min="7" max="7" width="19.42578125" customWidth="1"/>
    <col min="8" max="8" width="13.5703125" hidden="1" customWidth="1"/>
    <col min="9" max="9" width="18.5703125" customWidth="1"/>
    <col min="10" max="10" width="12.28515625" customWidth="1"/>
    <col min="11" max="26" width="8.7109375" customWidth="1"/>
  </cols>
  <sheetData>
    <row r="1" spans="1:11" ht="47.25" customHeight="1">
      <c r="A1" s="35" t="s">
        <v>18</v>
      </c>
    </row>
    <row r="2" spans="1:11" ht="72.75" customHeight="1">
      <c r="A2" s="132" t="s">
        <v>19</v>
      </c>
      <c r="B2" s="125"/>
      <c r="C2" s="125"/>
      <c r="D2" s="125"/>
      <c r="E2" s="125"/>
      <c r="F2" s="125"/>
      <c r="G2" s="125"/>
      <c r="H2" s="125"/>
      <c r="I2" s="125"/>
      <c r="J2" s="125"/>
      <c r="K2" s="125"/>
    </row>
    <row r="3" spans="1:11" ht="20.25" customHeight="1">
      <c r="A3" s="36" t="s">
        <v>20</v>
      </c>
    </row>
    <row r="4" spans="1:11">
      <c r="A4" s="37" t="s">
        <v>21</v>
      </c>
      <c r="B4" s="133" t="s">
        <v>22</v>
      </c>
      <c r="C4" s="134" t="s">
        <v>23</v>
      </c>
      <c r="D4" s="37" t="s">
        <v>24</v>
      </c>
      <c r="E4" s="37" t="s">
        <v>25</v>
      </c>
      <c r="F4" s="37" t="s">
        <v>26</v>
      </c>
      <c r="G4" s="37" t="s">
        <v>27</v>
      </c>
      <c r="H4" s="37" t="s">
        <v>28</v>
      </c>
      <c r="I4" s="37" t="s">
        <v>29</v>
      </c>
      <c r="J4" s="135" t="s">
        <v>6</v>
      </c>
      <c r="K4" s="137"/>
    </row>
    <row r="5" spans="1:11">
      <c r="A5" s="38" t="s">
        <v>30</v>
      </c>
      <c r="B5" s="127"/>
      <c r="C5" s="127"/>
      <c r="D5" s="38">
        <v>1000</v>
      </c>
      <c r="E5" s="38">
        <v>2000</v>
      </c>
      <c r="F5" s="38" t="s">
        <v>31</v>
      </c>
      <c r="G5" s="38">
        <v>5000</v>
      </c>
      <c r="H5" s="38">
        <v>6000</v>
      </c>
      <c r="I5" s="38">
        <v>7000</v>
      </c>
      <c r="J5" s="136"/>
      <c r="K5" s="131"/>
    </row>
    <row r="6" spans="1:11">
      <c r="A6" s="39"/>
      <c r="B6" s="40" t="s">
        <v>32</v>
      </c>
      <c r="C6" s="41"/>
      <c r="D6" s="42"/>
      <c r="E6" s="42"/>
      <c r="F6" s="42"/>
      <c r="G6" s="42"/>
      <c r="H6" s="42"/>
      <c r="I6" s="42"/>
      <c r="J6" s="43"/>
      <c r="K6" s="44"/>
    </row>
    <row r="7" spans="1:11">
      <c r="A7" s="45">
        <v>210</v>
      </c>
      <c r="B7" s="46" t="s">
        <v>33</v>
      </c>
      <c r="C7" s="47"/>
      <c r="D7" s="48"/>
      <c r="E7" s="48"/>
      <c r="F7" s="48"/>
      <c r="G7" s="48"/>
      <c r="H7" s="48"/>
      <c r="I7" s="48"/>
      <c r="J7" s="49"/>
      <c r="K7" s="44"/>
    </row>
    <row r="8" spans="1:11">
      <c r="A8" s="45">
        <v>261</v>
      </c>
      <c r="B8" s="50" t="s">
        <v>34</v>
      </c>
      <c r="C8" s="51" t="s">
        <v>35</v>
      </c>
      <c r="D8" s="52">
        <v>8156.68</v>
      </c>
      <c r="E8" s="48">
        <f>2324.65+623.98</f>
        <v>2948.63</v>
      </c>
      <c r="F8" s="53"/>
      <c r="G8" s="54"/>
      <c r="H8" s="48"/>
      <c r="I8" s="48"/>
      <c r="J8" s="55"/>
      <c r="K8" s="44"/>
    </row>
    <row r="9" spans="1:11">
      <c r="A9" s="45">
        <v>261</v>
      </c>
      <c r="B9" s="46" t="s">
        <v>36</v>
      </c>
      <c r="C9" s="51"/>
      <c r="D9" s="48"/>
      <c r="E9" s="48"/>
      <c r="F9" s="53"/>
      <c r="G9" s="54">
        <f>3022.92+5772.98+3124.94</f>
        <v>11920.84</v>
      </c>
      <c r="H9" s="48"/>
      <c r="I9" s="48"/>
      <c r="J9" s="55"/>
      <c r="K9" s="44"/>
    </row>
    <row r="10" spans="1:11">
      <c r="A10" s="45">
        <v>210</v>
      </c>
      <c r="B10" s="46" t="s">
        <v>37</v>
      </c>
      <c r="C10" s="51" t="s">
        <v>35</v>
      </c>
      <c r="D10" s="48"/>
      <c r="E10" s="48"/>
      <c r="F10" s="53"/>
      <c r="G10" s="54"/>
      <c r="H10" s="48"/>
      <c r="I10" s="48"/>
      <c r="J10" s="55"/>
      <c r="K10" s="44"/>
    </row>
    <row r="11" spans="1:11">
      <c r="A11" s="138"/>
      <c r="B11" s="56" t="s">
        <v>32</v>
      </c>
      <c r="C11" s="139" t="s">
        <v>35</v>
      </c>
      <c r="D11" s="129">
        <f t="shared" ref="D11:E11" si="0">D8</f>
        <v>8156.68</v>
      </c>
      <c r="E11" s="129">
        <f t="shared" si="0"/>
        <v>2948.63</v>
      </c>
      <c r="F11" s="126"/>
      <c r="G11" s="128">
        <f>G9</f>
        <v>11920.84</v>
      </c>
      <c r="H11" s="129"/>
      <c r="I11" s="129"/>
      <c r="J11" s="126">
        <f>G11+E11+D11</f>
        <v>23026.15</v>
      </c>
      <c r="K11" s="130"/>
    </row>
    <row r="12" spans="1:11">
      <c r="A12" s="127"/>
      <c r="B12" s="46" t="s">
        <v>37</v>
      </c>
      <c r="C12" s="127"/>
      <c r="D12" s="127"/>
      <c r="E12" s="127"/>
      <c r="F12" s="127"/>
      <c r="G12" s="127"/>
      <c r="H12" s="127"/>
      <c r="I12" s="127"/>
      <c r="J12" s="127"/>
      <c r="K12" s="131"/>
    </row>
    <row r="13" spans="1:11">
      <c r="A13" s="57"/>
      <c r="B13" s="58" t="s">
        <v>38</v>
      </c>
      <c r="C13" s="58"/>
      <c r="D13" s="59"/>
      <c r="E13" s="48"/>
      <c r="F13" s="48"/>
      <c r="G13" s="48"/>
      <c r="H13" s="48"/>
      <c r="I13" s="48"/>
      <c r="J13" s="49">
        <f>G13+E13+D13</f>
        <v>0</v>
      </c>
      <c r="K13" s="44"/>
    </row>
    <row r="14" spans="1:11">
      <c r="A14" s="45">
        <v>220</v>
      </c>
      <c r="B14" s="46" t="s">
        <v>39</v>
      </c>
      <c r="C14" s="47"/>
      <c r="D14" s="48"/>
      <c r="E14" s="48"/>
      <c r="F14" s="48"/>
      <c r="G14" s="48"/>
      <c r="H14" s="48"/>
      <c r="I14" s="48"/>
      <c r="J14" s="49"/>
      <c r="K14" s="44"/>
    </row>
    <row r="15" spans="1:11">
      <c r="A15" s="45">
        <v>284</v>
      </c>
      <c r="B15" s="50" t="s">
        <v>40</v>
      </c>
      <c r="C15" s="51" t="s">
        <v>35</v>
      </c>
      <c r="D15" s="48"/>
      <c r="E15" s="48"/>
      <c r="F15" s="60"/>
      <c r="G15" s="52">
        <v>2803.14</v>
      </c>
      <c r="H15" s="48"/>
      <c r="I15" s="48"/>
      <c r="J15" s="55"/>
      <c r="K15" s="44"/>
    </row>
    <row r="16" spans="1:11">
      <c r="A16" s="45">
        <v>125</v>
      </c>
      <c r="B16" s="46" t="s">
        <v>41</v>
      </c>
      <c r="C16" s="51"/>
      <c r="D16" s="48"/>
      <c r="E16" s="48"/>
      <c r="F16" s="60"/>
      <c r="G16" s="48">
        <f>2016+754+6750</f>
        <v>9520</v>
      </c>
      <c r="H16" s="48"/>
      <c r="I16" s="48"/>
      <c r="J16" s="55"/>
      <c r="K16" s="44"/>
    </row>
    <row r="17" spans="1:11">
      <c r="A17" s="45"/>
      <c r="B17" s="46" t="s">
        <v>42</v>
      </c>
      <c r="C17" s="51"/>
      <c r="D17" s="48"/>
      <c r="E17" s="48"/>
      <c r="F17" s="60"/>
      <c r="G17" s="48">
        <f>6600+3195</f>
        <v>9795</v>
      </c>
      <c r="H17" s="48"/>
      <c r="I17" s="48"/>
      <c r="J17" s="55"/>
      <c r="K17" s="44"/>
    </row>
    <row r="18" spans="1:11">
      <c r="A18" s="45"/>
      <c r="B18" s="46"/>
      <c r="C18" s="51"/>
      <c r="D18" s="48"/>
      <c r="E18" s="48"/>
      <c r="F18" s="60"/>
      <c r="G18" s="48"/>
      <c r="H18" s="48"/>
      <c r="I18" s="48"/>
      <c r="J18" s="55"/>
      <c r="K18" s="44"/>
    </row>
    <row r="19" spans="1:11">
      <c r="A19" s="45">
        <v>220</v>
      </c>
      <c r="B19" s="46" t="s">
        <v>37</v>
      </c>
      <c r="C19" s="51" t="s">
        <v>35</v>
      </c>
      <c r="D19" s="48"/>
      <c r="E19" s="48"/>
      <c r="F19" s="60"/>
      <c r="G19" s="48"/>
      <c r="H19" s="48"/>
      <c r="I19" s="48"/>
      <c r="J19" s="55"/>
      <c r="K19" s="44"/>
    </row>
    <row r="20" spans="1:11">
      <c r="A20" s="138"/>
      <c r="B20" s="56" t="s">
        <v>38</v>
      </c>
      <c r="C20" s="139" t="s">
        <v>35</v>
      </c>
      <c r="D20" s="129"/>
      <c r="E20" s="129"/>
      <c r="F20" s="126"/>
      <c r="G20" s="129">
        <f>G17+G16+G15</f>
        <v>22118.14</v>
      </c>
      <c r="H20" s="129"/>
      <c r="I20" s="129"/>
      <c r="J20" s="126">
        <f>G20</f>
        <v>22118.14</v>
      </c>
      <c r="K20" s="130"/>
    </row>
    <row r="21" spans="1:11">
      <c r="A21" s="127"/>
      <c r="B21" s="46" t="s">
        <v>37</v>
      </c>
      <c r="C21" s="127"/>
      <c r="D21" s="127"/>
      <c r="E21" s="127"/>
      <c r="F21" s="127"/>
      <c r="G21" s="127"/>
      <c r="H21" s="127"/>
      <c r="I21" s="127"/>
      <c r="J21" s="127"/>
      <c r="K21" s="131"/>
    </row>
    <row r="22" spans="1:11">
      <c r="A22" s="57"/>
      <c r="B22" s="140" t="s">
        <v>14</v>
      </c>
      <c r="C22" s="141"/>
      <c r="D22" s="141"/>
      <c r="E22" s="142"/>
      <c r="F22" s="48"/>
      <c r="G22" s="48"/>
      <c r="H22" s="48"/>
      <c r="I22" s="48"/>
      <c r="J22" s="49"/>
      <c r="K22" s="44"/>
    </row>
    <row r="23" spans="1:11">
      <c r="A23" s="45">
        <v>220</v>
      </c>
      <c r="B23" s="46" t="s">
        <v>39</v>
      </c>
      <c r="C23" s="47"/>
      <c r="D23" s="48"/>
      <c r="E23" s="48"/>
      <c r="F23" s="48"/>
      <c r="G23" s="48"/>
      <c r="H23" s="48"/>
      <c r="I23" s="48"/>
      <c r="J23" s="49"/>
      <c r="K23" s="44"/>
    </row>
    <row r="24" spans="1:11">
      <c r="A24" s="45">
        <v>221</v>
      </c>
      <c r="B24" s="50" t="s">
        <v>43</v>
      </c>
      <c r="C24" s="51" t="s">
        <v>35</v>
      </c>
      <c r="D24" s="48"/>
      <c r="E24" s="48"/>
      <c r="F24" s="60"/>
      <c r="G24" s="48"/>
      <c r="H24" s="48"/>
      <c r="I24" s="48"/>
      <c r="J24" s="55"/>
      <c r="K24" s="44"/>
    </row>
    <row r="25" spans="1:11">
      <c r="A25" s="45">
        <v>221</v>
      </c>
      <c r="B25" s="50" t="s">
        <v>44</v>
      </c>
      <c r="C25" s="51" t="s">
        <v>35</v>
      </c>
      <c r="D25" s="48"/>
      <c r="E25" s="48"/>
      <c r="F25" s="60"/>
      <c r="G25" s="48"/>
      <c r="H25" s="48"/>
      <c r="I25" s="48"/>
      <c r="J25" s="55"/>
      <c r="K25" s="44"/>
    </row>
    <row r="26" spans="1:11" ht="15.75" customHeight="1">
      <c r="A26" s="45">
        <v>220</v>
      </c>
      <c r="B26" s="46" t="s">
        <v>37</v>
      </c>
      <c r="C26" s="51" t="s">
        <v>35</v>
      </c>
      <c r="D26" s="48"/>
      <c r="E26" s="48"/>
      <c r="F26" s="60"/>
      <c r="G26" s="48"/>
      <c r="H26" s="48"/>
      <c r="I26" s="48"/>
      <c r="J26" s="55"/>
      <c r="K26" s="130"/>
    </row>
    <row r="27" spans="1:11" ht="15.75" customHeight="1">
      <c r="A27" s="138"/>
      <c r="B27" s="56" t="s">
        <v>14</v>
      </c>
      <c r="C27" s="139" t="s">
        <v>35</v>
      </c>
      <c r="D27" s="129"/>
      <c r="E27" s="129"/>
      <c r="F27" s="128"/>
      <c r="G27" s="129"/>
      <c r="H27" s="129"/>
      <c r="I27" s="129"/>
      <c r="J27" s="128"/>
      <c r="K27" s="131"/>
    </row>
    <row r="28" spans="1:11" ht="15.75" customHeight="1">
      <c r="A28" s="127"/>
      <c r="B28" s="46" t="s">
        <v>37</v>
      </c>
      <c r="C28" s="127"/>
      <c r="D28" s="127"/>
      <c r="E28" s="127"/>
      <c r="F28" s="127"/>
      <c r="G28" s="127"/>
      <c r="H28" s="127"/>
      <c r="I28" s="127"/>
      <c r="J28" s="127"/>
      <c r="K28" s="44"/>
    </row>
    <row r="29" spans="1:11" ht="15.75" customHeight="1">
      <c r="A29" s="57"/>
      <c r="B29" s="46" t="s">
        <v>45</v>
      </c>
      <c r="C29" s="47"/>
      <c r="D29" s="48"/>
      <c r="E29" s="48"/>
      <c r="F29" s="48"/>
      <c r="G29" s="48"/>
      <c r="H29" s="48"/>
      <c r="I29" s="54">
        <v>0</v>
      </c>
      <c r="J29" s="49"/>
      <c r="K29" s="44"/>
    </row>
    <row r="30" spans="1:11" ht="15.75" customHeight="1">
      <c r="A30" s="57"/>
      <c r="B30" s="46" t="s">
        <v>46</v>
      </c>
      <c r="C30" s="51" t="s">
        <v>47</v>
      </c>
      <c r="D30" s="53"/>
      <c r="E30" s="53"/>
      <c r="F30" s="48"/>
      <c r="G30" s="48"/>
      <c r="H30" s="48"/>
      <c r="I30" s="48"/>
      <c r="J30" s="61"/>
      <c r="K30" s="44"/>
    </row>
    <row r="31" spans="1:11" ht="15.75" customHeight="1">
      <c r="A31" s="62"/>
      <c r="B31" s="63" t="s">
        <v>48</v>
      </c>
      <c r="C31" s="64" t="s">
        <v>35</v>
      </c>
      <c r="D31" s="65"/>
      <c r="E31" s="65"/>
      <c r="F31" s="66"/>
      <c r="G31" s="66"/>
      <c r="H31" s="67"/>
      <c r="I31" s="66"/>
      <c r="J31" s="68"/>
      <c r="K31" s="44"/>
    </row>
    <row r="32" spans="1:11" ht="15.75" customHeight="1">
      <c r="A32" s="57"/>
      <c r="B32" s="46" t="s">
        <v>49</v>
      </c>
      <c r="C32" s="47"/>
      <c r="D32" s="53"/>
      <c r="E32" s="53"/>
      <c r="F32" s="48"/>
      <c r="G32" s="48"/>
      <c r="H32" s="48"/>
      <c r="I32" s="48"/>
      <c r="J32" s="55"/>
      <c r="K32" s="130"/>
    </row>
    <row r="33" spans="1:11" ht="15.75" customHeight="1">
      <c r="A33" s="39"/>
      <c r="B33" s="40" t="s">
        <v>7</v>
      </c>
      <c r="C33" s="41"/>
      <c r="D33" s="69"/>
      <c r="E33" s="69"/>
      <c r="F33" s="42"/>
      <c r="G33" s="42"/>
      <c r="H33" s="42"/>
      <c r="I33" s="42"/>
      <c r="J33" s="70"/>
      <c r="K33" s="131"/>
    </row>
    <row r="34" spans="1:11" ht="15.75" customHeight="1">
      <c r="A34" s="45">
        <v>280</v>
      </c>
      <c r="B34" s="46" t="s">
        <v>50</v>
      </c>
      <c r="C34" s="47"/>
      <c r="D34" s="48"/>
      <c r="E34" s="48"/>
      <c r="F34" s="48"/>
      <c r="G34" s="48"/>
      <c r="H34" s="48"/>
      <c r="I34" s="48"/>
      <c r="J34" s="49"/>
      <c r="K34" s="44"/>
    </row>
    <row r="35" spans="1:11" ht="15.75" customHeight="1">
      <c r="A35" s="45">
        <v>284</v>
      </c>
      <c r="B35" s="50" t="s">
        <v>51</v>
      </c>
      <c r="C35" s="51" t="s">
        <v>35</v>
      </c>
      <c r="D35" s="48"/>
      <c r="E35" s="48"/>
      <c r="F35" s="54"/>
      <c r="G35" s="48"/>
      <c r="H35" s="48"/>
      <c r="I35" s="48"/>
      <c r="J35" s="71"/>
      <c r="K35" s="44"/>
    </row>
    <row r="36" spans="1:11" ht="15.75" customHeight="1">
      <c r="A36" s="45">
        <v>280</v>
      </c>
      <c r="B36" s="46" t="s">
        <v>37</v>
      </c>
      <c r="C36" s="51" t="s">
        <v>35</v>
      </c>
      <c r="D36" s="48"/>
      <c r="E36" s="48"/>
      <c r="F36" s="54"/>
      <c r="G36" s="53"/>
      <c r="H36" s="48"/>
      <c r="I36" s="48"/>
      <c r="J36" s="55"/>
      <c r="K36" s="44"/>
    </row>
    <row r="37" spans="1:11" ht="15.75" customHeight="1">
      <c r="A37" s="138"/>
      <c r="B37" s="56" t="s">
        <v>7</v>
      </c>
      <c r="C37" s="139" t="s">
        <v>35</v>
      </c>
      <c r="D37" s="129"/>
      <c r="E37" s="129"/>
      <c r="F37" s="128"/>
      <c r="G37" s="126"/>
      <c r="H37" s="129"/>
      <c r="I37" s="129"/>
      <c r="J37" s="126"/>
      <c r="K37" s="44"/>
    </row>
    <row r="38" spans="1:11" ht="15.75" customHeight="1">
      <c r="A38" s="127"/>
      <c r="B38" s="46" t="s">
        <v>37</v>
      </c>
      <c r="C38" s="127"/>
      <c r="D38" s="127"/>
      <c r="E38" s="127"/>
      <c r="F38" s="127"/>
      <c r="G38" s="127"/>
      <c r="H38" s="127"/>
      <c r="I38" s="127"/>
      <c r="J38" s="127"/>
      <c r="K38" s="130"/>
    </row>
    <row r="39" spans="1:11" ht="15.75" customHeight="1">
      <c r="A39" s="57"/>
      <c r="B39" s="59" t="s">
        <v>52</v>
      </c>
      <c r="C39" s="47"/>
      <c r="D39" s="48"/>
      <c r="E39" s="48"/>
      <c r="F39" s="48"/>
      <c r="G39" s="53"/>
      <c r="H39" s="48"/>
      <c r="I39" s="48"/>
      <c r="J39" s="61"/>
      <c r="K39" s="131"/>
    </row>
    <row r="40" spans="1:11" ht="15.75" customHeight="1">
      <c r="A40" s="45">
        <v>213</v>
      </c>
      <c r="B40" s="46" t="s">
        <v>53</v>
      </c>
      <c r="C40" s="47"/>
      <c r="D40" s="48"/>
      <c r="E40" s="48"/>
      <c r="F40" s="48"/>
      <c r="G40" s="48"/>
      <c r="H40" s="48"/>
      <c r="I40" s="48"/>
      <c r="J40" s="49"/>
      <c r="K40" s="44"/>
    </row>
    <row r="41" spans="1:11" ht="15.75" customHeight="1">
      <c r="A41" s="45">
        <v>299</v>
      </c>
      <c r="B41" s="50" t="s">
        <v>54</v>
      </c>
      <c r="C41" s="51" t="s">
        <v>35</v>
      </c>
      <c r="D41" s="52">
        <v>21786</v>
      </c>
      <c r="E41" s="48">
        <f>6527.04+1536.96</f>
        <v>8064</v>
      </c>
      <c r="F41" s="48"/>
      <c r="G41" s="54"/>
      <c r="H41" s="48"/>
      <c r="I41" s="48"/>
      <c r="J41" s="71"/>
      <c r="K41" s="44"/>
    </row>
    <row r="42" spans="1:11" ht="15.75" customHeight="1">
      <c r="A42" s="45">
        <v>110</v>
      </c>
      <c r="B42" s="46" t="s">
        <v>37</v>
      </c>
      <c r="C42" s="51" t="s">
        <v>35</v>
      </c>
      <c r="D42" s="48"/>
      <c r="E42" s="48"/>
      <c r="F42" s="48"/>
      <c r="G42" s="60"/>
      <c r="H42" s="48"/>
      <c r="I42" s="48"/>
      <c r="J42" s="55"/>
      <c r="K42" s="44"/>
    </row>
    <row r="43" spans="1:11" ht="15.75" customHeight="1">
      <c r="A43" s="45">
        <v>220</v>
      </c>
      <c r="B43" s="46" t="s">
        <v>39</v>
      </c>
      <c r="C43" s="47"/>
      <c r="D43" s="48"/>
      <c r="E43" s="48"/>
      <c r="F43" s="48"/>
      <c r="G43" s="53"/>
      <c r="H43" s="48"/>
      <c r="I43" s="48"/>
      <c r="J43" s="61"/>
      <c r="K43" s="44"/>
    </row>
    <row r="44" spans="1:11" ht="15.75" customHeight="1">
      <c r="A44" s="45">
        <v>225</v>
      </c>
      <c r="B44" s="50" t="s">
        <v>55</v>
      </c>
      <c r="C44" s="51" t="s">
        <v>35</v>
      </c>
      <c r="D44" s="48"/>
      <c r="E44" s="48"/>
      <c r="F44" s="48"/>
      <c r="G44" s="54"/>
      <c r="H44" s="48"/>
      <c r="I44" s="48"/>
      <c r="J44" s="71"/>
      <c r="K44" s="44"/>
    </row>
    <row r="45" spans="1:11" ht="15.75" customHeight="1">
      <c r="A45" s="45">
        <v>225</v>
      </c>
      <c r="B45" s="50" t="s">
        <v>56</v>
      </c>
      <c r="C45" s="51" t="s">
        <v>35</v>
      </c>
      <c r="D45" s="48"/>
      <c r="E45" s="48"/>
      <c r="F45" s="53"/>
      <c r="G45" s="54"/>
      <c r="H45" s="48"/>
      <c r="I45" s="48"/>
      <c r="J45" s="55"/>
      <c r="K45" s="44"/>
    </row>
    <row r="46" spans="1:11" ht="15.75" customHeight="1">
      <c r="A46" s="45">
        <v>220</v>
      </c>
      <c r="B46" s="46" t="s">
        <v>37</v>
      </c>
      <c r="C46" s="51" t="s">
        <v>35</v>
      </c>
      <c r="D46" s="48"/>
      <c r="E46" s="48"/>
      <c r="F46" s="53"/>
      <c r="G46" s="54"/>
      <c r="H46" s="48"/>
      <c r="I46" s="48"/>
      <c r="J46" s="55"/>
      <c r="K46" s="44"/>
    </row>
    <row r="47" spans="1:11" ht="15.75" customHeight="1">
      <c r="A47" s="138"/>
      <c r="B47" s="56" t="s">
        <v>52</v>
      </c>
      <c r="C47" s="139" t="s">
        <v>35</v>
      </c>
      <c r="D47" s="129">
        <f t="shared" ref="D47:E47" si="1">D41</f>
        <v>21786</v>
      </c>
      <c r="E47" s="129">
        <f t="shared" si="1"/>
        <v>8064</v>
      </c>
      <c r="F47" s="129"/>
      <c r="G47" s="128"/>
      <c r="H47" s="129"/>
      <c r="I47" s="129"/>
      <c r="J47" s="128">
        <f>E47+D47</f>
        <v>29850</v>
      </c>
      <c r="K47" s="44"/>
    </row>
    <row r="48" spans="1:11" ht="15.75" customHeight="1">
      <c r="A48" s="127"/>
      <c r="B48" s="46" t="s">
        <v>37</v>
      </c>
      <c r="C48" s="127"/>
      <c r="D48" s="127"/>
      <c r="E48" s="127"/>
      <c r="F48" s="127"/>
      <c r="G48" s="127"/>
      <c r="H48" s="127"/>
      <c r="I48" s="127"/>
      <c r="J48" s="127"/>
      <c r="K48" s="44"/>
    </row>
    <row r="49" spans="1:11" ht="15.75" customHeight="1">
      <c r="A49" s="57"/>
      <c r="B49" s="59" t="s">
        <v>14</v>
      </c>
      <c r="C49" s="47"/>
      <c r="D49" s="48"/>
      <c r="E49" s="48"/>
      <c r="F49" s="48"/>
      <c r="G49" s="53"/>
      <c r="H49" s="48"/>
      <c r="I49" s="48"/>
      <c r="J49" s="61"/>
      <c r="K49" s="44"/>
    </row>
    <row r="50" spans="1:11" ht="15.75" customHeight="1">
      <c r="A50" s="45">
        <v>110</v>
      </c>
      <c r="B50" s="46" t="s">
        <v>57</v>
      </c>
      <c r="C50" s="47"/>
      <c r="D50" s="48"/>
      <c r="E50" s="48"/>
      <c r="F50" s="53"/>
      <c r="G50" s="53"/>
      <c r="H50" s="48"/>
      <c r="I50" s="48"/>
      <c r="J50" s="61"/>
      <c r="K50" s="130"/>
    </row>
    <row r="51" spans="1:11" ht="15.75" customHeight="1">
      <c r="A51" s="45">
        <v>111</v>
      </c>
      <c r="B51" s="50" t="s">
        <v>58</v>
      </c>
      <c r="C51" s="51" t="s">
        <v>35</v>
      </c>
      <c r="D51" s="52">
        <v>13385.44</v>
      </c>
      <c r="E51" s="48">
        <f>6352.88+1664.33</f>
        <v>8017.21</v>
      </c>
      <c r="F51" s="53"/>
      <c r="G51" s="54"/>
      <c r="H51" s="48"/>
      <c r="I51" s="48"/>
      <c r="J51" s="71"/>
      <c r="K51" s="131"/>
    </row>
    <row r="52" spans="1:11" ht="15.75" customHeight="1">
      <c r="A52" s="45">
        <v>111</v>
      </c>
      <c r="B52" s="50" t="s">
        <v>59</v>
      </c>
      <c r="C52" s="51"/>
      <c r="D52" s="52">
        <v>9000</v>
      </c>
      <c r="E52" s="52">
        <v>13.49</v>
      </c>
      <c r="F52" s="48"/>
      <c r="G52" s="54">
        <v>1089.93</v>
      </c>
      <c r="H52" s="48"/>
      <c r="I52" s="48"/>
      <c r="J52" s="71"/>
      <c r="K52" s="44"/>
    </row>
    <row r="53" spans="1:11" ht="15.75" customHeight="1">
      <c r="A53" s="45">
        <v>112</v>
      </c>
      <c r="B53" s="50" t="s">
        <v>60</v>
      </c>
      <c r="C53" s="51"/>
      <c r="D53" s="52">
        <v>8045.02</v>
      </c>
      <c r="E53" s="48">
        <f>2292.83+615.44</f>
        <v>2908.27</v>
      </c>
      <c r="F53" s="48"/>
      <c r="G53" s="54"/>
      <c r="H53" s="48"/>
      <c r="I53" s="48"/>
      <c r="J53" s="71"/>
      <c r="K53" s="44"/>
    </row>
    <row r="54" spans="1:11" ht="15.75" customHeight="1">
      <c r="A54" s="45">
        <v>113</v>
      </c>
      <c r="B54" s="50" t="s">
        <v>61</v>
      </c>
      <c r="C54" s="51"/>
      <c r="D54" s="52">
        <v>11264.29</v>
      </c>
      <c r="E54" s="48">
        <f>6366.11</f>
        <v>6366.11</v>
      </c>
      <c r="F54" s="48"/>
      <c r="G54" s="54"/>
      <c r="H54" s="48"/>
      <c r="I54" s="48"/>
      <c r="J54" s="71"/>
      <c r="K54" s="44"/>
    </row>
    <row r="55" spans="1:11" ht="15.75" customHeight="1">
      <c r="A55" s="45">
        <v>113</v>
      </c>
      <c r="B55" s="50" t="s">
        <v>62</v>
      </c>
      <c r="C55" s="51"/>
      <c r="D55" s="52">
        <v>23660.81</v>
      </c>
      <c r="E55" s="48">
        <f>3595.33+2625.57+35.46</f>
        <v>6256.36</v>
      </c>
      <c r="F55" s="48"/>
      <c r="G55" s="54">
        <v>6.99</v>
      </c>
      <c r="H55" s="48"/>
      <c r="I55" s="48"/>
      <c r="J55" s="71"/>
      <c r="K55" s="44"/>
    </row>
    <row r="56" spans="1:11" ht="15.75" customHeight="1">
      <c r="A56" s="45">
        <v>113</v>
      </c>
      <c r="B56" s="50" t="s">
        <v>63</v>
      </c>
      <c r="C56" s="51" t="s">
        <v>35</v>
      </c>
      <c r="D56" s="48"/>
      <c r="E56" s="48"/>
      <c r="F56" s="48"/>
      <c r="G56" s="54"/>
      <c r="H56" s="48"/>
      <c r="I56" s="48"/>
      <c r="J56" s="71"/>
      <c r="K56" s="44"/>
    </row>
    <row r="57" spans="1:11" ht="15.75" customHeight="1">
      <c r="A57" s="45">
        <v>110</v>
      </c>
      <c r="B57" s="46" t="s">
        <v>37</v>
      </c>
      <c r="C57" s="51" t="s">
        <v>35</v>
      </c>
      <c r="D57" s="48"/>
      <c r="E57" s="48"/>
      <c r="F57" s="48"/>
      <c r="G57" s="54"/>
      <c r="H57" s="48"/>
      <c r="I57" s="48"/>
      <c r="J57" s="71"/>
      <c r="K57" s="44"/>
    </row>
    <row r="58" spans="1:11">
      <c r="A58" s="45">
        <v>220</v>
      </c>
      <c r="B58" s="46" t="s">
        <v>39</v>
      </c>
      <c r="C58" s="47"/>
      <c r="D58" s="53"/>
      <c r="E58" s="53"/>
      <c r="F58" s="48"/>
      <c r="G58" s="48"/>
      <c r="H58" s="48"/>
      <c r="I58" s="48"/>
      <c r="J58" s="61"/>
      <c r="K58" s="44"/>
    </row>
    <row r="59" spans="1:11" ht="15.75" customHeight="1">
      <c r="A59" s="45">
        <v>221</v>
      </c>
      <c r="B59" s="50" t="s">
        <v>64</v>
      </c>
      <c r="C59" s="51" t="s">
        <v>35</v>
      </c>
      <c r="D59" s="53"/>
      <c r="E59" s="53"/>
      <c r="F59" s="54"/>
      <c r="G59" s="48"/>
      <c r="H59" s="48"/>
      <c r="I59" s="48"/>
      <c r="J59" s="55"/>
      <c r="K59" s="44"/>
    </row>
    <row r="60" spans="1:11" ht="15.75" customHeight="1">
      <c r="A60" s="45">
        <v>220</v>
      </c>
      <c r="B60" s="46" t="s">
        <v>37</v>
      </c>
      <c r="C60" s="51" t="s">
        <v>35</v>
      </c>
      <c r="D60" s="53"/>
      <c r="E60" s="53"/>
      <c r="F60" s="54"/>
      <c r="G60" s="48"/>
      <c r="H60" s="48"/>
      <c r="I60" s="48"/>
      <c r="J60" s="55"/>
      <c r="K60" s="44"/>
    </row>
    <row r="61" spans="1:11" ht="15.75" customHeight="1">
      <c r="A61" s="45">
        <v>260</v>
      </c>
      <c r="B61" s="46" t="s">
        <v>65</v>
      </c>
      <c r="C61" s="47"/>
      <c r="D61" s="53"/>
      <c r="E61" s="53"/>
      <c r="F61" s="48"/>
      <c r="G61" s="48"/>
      <c r="H61" s="48"/>
      <c r="I61" s="48"/>
      <c r="J61" s="61"/>
      <c r="K61" s="44"/>
    </row>
    <row r="62" spans="1:11" ht="15.75" customHeight="1">
      <c r="A62" s="45">
        <v>261</v>
      </c>
      <c r="B62" s="50" t="s">
        <v>66</v>
      </c>
      <c r="C62" s="51" t="s">
        <v>35</v>
      </c>
      <c r="D62" s="53"/>
      <c r="E62" s="53"/>
      <c r="F62" s="48"/>
      <c r="G62" s="54"/>
      <c r="H62" s="48"/>
      <c r="I62" s="48"/>
      <c r="J62" s="55"/>
      <c r="K62" s="44"/>
    </row>
    <row r="63" spans="1:11" ht="15.75" customHeight="1">
      <c r="A63" s="45">
        <v>260</v>
      </c>
      <c r="B63" s="46" t="s">
        <v>37</v>
      </c>
      <c r="C63" s="51" t="s">
        <v>35</v>
      </c>
      <c r="D63" s="48"/>
      <c r="E63" s="48"/>
      <c r="F63" s="48"/>
      <c r="G63" s="54"/>
      <c r="H63" s="48"/>
      <c r="I63" s="48"/>
      <c r="J63" s="71"/>
      <c r="K63" s="44"/>
    </row>
    <row r="64" spans="1:11" ht="15.75" customHeight="1">
      <c r="A64" s="45">
        <v>280</v>
      </c>
      <c r="B64" s="46" t="s">
        <v>50</v>
      </c>
      <c r="C64" s="47"/>
      <c r="D64" s="48"/>
      <c r="E64" s="48"/>
      <c r="F64" s="53"/>
      <c r="G64" s="48"/>
      <c r="H64" s="48"/>
      <c r="I64" s="48"/>
      <c r="J64" s="61"/>
      <c r="K64" s="44"/>
    </row>
    <row r="65" spans="1:11" ht="15.75" customHeight="1">
      <c r="A65" s="45">
        <v>284</v>
      </c>
      <c r="B65" s="50" t="s">
        <v>67</v>
      </c>
      <c r="C65" s="51" t="s">
        <v>35</v>
      </c>
      <c r="D65" s="48"/>
      <c r="E65" s="48"/>
      <c r="F65" s="60"/>
      <c r="G65" s="48"/>
      <c r="H65" s="48"/>
      <c r="I65" s="48"/>
      <c r="J65" s="55"/>
      <c r="K65" s="44"/>
    </row>
    <row r="66" spans="1:11" ht="15.75" customHeight="1">
      <c r="A66" s="45">
        <v>280</v>
      </c>
      <c r="B66" s="46" t="s">
        <v>37</v>
      </c>
      <c r="C66" s="51" t="s">
        <v>35</v>
      </c>
      <c r="D66" s="53"/>
      <c r="E66" s="53"/>
      <c r="F66" s="60"/>
      <c r="G66" s="48"/>
      <c r="H66" s="48"/>
      <c r="I66" s="48"/>
      <c r="J66" s="55"/>
      <c r="K66" s="130"/>
    </row>
    <row r="67" spans="1:11" ht="15.75" customHeight="1">
      <c r="A67" s="138"/>
      <c r="B67" s="56" t="s">
        <v>14</v>
      </c>
      <c r="C67" s="139" t="s">
        <v>35</v>
      </c>
      <c r="D67" s="126">
        <f t="shared" ref="D67:G67" si="2">D51+D52+D53+D54+D55</f>
        <v>65355.56</v>
      </c>
      <c r="E67" s="126">
        <f t="shared" si="2"/>
        <v>23561.439999999999</v>
      </c>
      <c r="F67" s="126">
        <f t="shared" si="2"/>
        <v>0</v>
      </c>
      <c r="G67" s="126">
        <f t="shared" si="2"/>
        <v>1096.92</v>
      </c>
      <c r="H67" s="129"/>
      <c r="I67" s="129"/>
      <c r="J67" s="128">
        <f>G67+F67+E67+D67</f>
        <v>90013.92</v>
      </c>
      <c r="K67" s="131"/>
    </row>
    <row r="68" spans="1:11" ht="15.75" customHeight="1">
      <c r="A68" s="127"/>
      <c r="B68" s="46" t="s">
        <v>37</v>
      </c>
      <c r="C68" s="127"/>
      <c r="D68" s="127"/>
      <c r="E68" s="127"/>
      <c r="F68" s="127"/>
      <c r="G68" s="127"/>
      <c r="H68" s="127"/>
      <c r="I68" s="127"/>
      <c r="J68" s="127"/>
      <c r="K68" s="44"/>
    </row>
    <row r="69" spans="1:11" ht="15.75" customHeight="1">
      <c r="A69" s="57"/>
      <c r="B69" s="59" t="s">
        <v>68</v>
      </c>
      <c r="C69" s="47"/>
      <c r="D69" s="48"/>
      <c r="E69" s="48"/>
      <c r="F69" s="48"/>
      <c r="G69" s="48"/>
      <c r="H69" s="48"/>
      <c r="I69" s="48"/>
      <c r="J69" s="49"/>
      <c r="K69" s="44"/>
    </row>
    <row r="70" spans="1:11" ht="15.75" customHeight="1">
      <c r="A70" s="45">
        <v>110</v>
      </c>
      <c r="B70" s="46" t="s">
        <v>57</v>
      </c>
      <c r="C70" s="47"/>
      <c r="D70" s="53"/>
      <c r="E70" s="53"/>
      <c r="F70" s="48"/>
      <c r="G70" s="48"/>
      <c r="H70" s="48"/>
      <c r="I70" s="48"/>
      <c r="J70" s="61"/>
      <c r="K70" s="44"/>
    </row>
    <row r="71" spans="1:11" ht="15.75" customHeight="1">
      <c r="A71" s="45">
        <v>119</v>
      </c>
      <c r="B71" s="50" t="s">
        <v>69</v>
      </c>
      <c r="C71" s="51" t="s">
        <v>35</v>
      </c>
      <c r="D71" s="53">
        <f>2049.5+1213.2+1408+1528.35+1300</f>
        <v>7499.0499999999993</v>
      </c>
      <c r="E71" s="53">
        <f>10081.75-D71</f>
        <v>2582.7000000000007</v>
      </c>
      <c r="F71" s="48"/>
      <c r="G71" s="54"/>
      <c r="H71" s="48"/>
      <c r="I71" s="48"/>
      <c r="J71" s="55">
        <f>E71+D71</f>
        <v>10081.75</v>
      </c>
      <c r="K71" s="44"/>
    </row>
    <row r="72" spans="1:11" ht="15.75" customHeight="1">
      <c r="A72" s="45">
        <v>111</v>
      </c>
      <c r="B72" s="50" t="s">
        <v>70</v>
      </c>
      <c r="C72" s="51" t="s">
        <v>35</v>
      </c>
      <c r="D72" s="48"/>
      <c r="E72" s="48"/>
      <c r="F72" s="48"/>
      <c r="G72" s="54"/>
      <c r="H72" s="48"/>
      <c r="I72" s="48"/>
      <c r="J72" s="71"/>
      <c r="K72" s="44"/>
    </row>
    <row r="73" spans="1:11" ht="15.75" customHeight="1">
      <c r="A73" s="45">
        <v>112</v>
      </c>
      <c r="B73" s="50" t="s">
        <v>71</v>
      </c>
      <c r="C73" s="51" t="s">
        <v>35</v>
      </c>
      <c r="D73" s="53"/>
      <c r="E73" s="53"/>
      <c r="F73" s="48"/>
      <c r="G73" s="54"/>
      <c r="H73" s="48"/>
      <c r="I73" s="48"/>
      <c r="J73" s="55"/>
      <c r="K73" s="44"/>
    </row>
    <row r="74" spans="1:11" ht="15.75" customHeight="1">
      <c r="A74" s="45">
        <v>113</v>
      </c>
      <c r="B74" s="50" t="s">
        <v>72</v>
      </c>
      <c r="C74" s="51" t="s">
        <v>35</v>
      </c>
      <c r="D74" s="53"/>
      <c r="E74" s="53"/>
      <c r="F74" s="48"/>
      <c r="G74" s="54"/>
      <c r="H74" s="48"/>
      <c r="I74" s="48"/>
      <c r="J74" s="55"/>
      <c r="K74" s="44"/>
    </row>
    <row r="75" spans="1:11" ht="15.75" customHeight="1">
      <c r="A75" s="45">
        <v>110</v>
      </c>
      <c r="B75" s="46" t="s">
        <v>37</v>
      </c>
      <c r="C75" s="51" t="s">
        <v>35</v>
      </c>
      <c r="D75" s="53"/>
      <c r="E75" s="53"/>
      <c r="F75" s="48"/>
      <c r="G75" s="54"/>
      <c r="H75" s="48"/>
      <c r="I75" s="48"/>
      <c r="J75" s="55"/>
      <c r="K75" s="44"/>
    </row>
    <row r="76" spans="1:11" ht="15.75" customHeight="1">
      <c r="A76" s="138"/>
      <c r="B76" s="56" t="s">
        <v>68</v>
      </c>
      <c r="C76" s="139" t="s">
        <v>35</v>
      </c>
      <c r="D76" s="126"/>
      <c r="E76" s="126"/>
      <c r="F76" s="129"/>
      <c r="G76" s="128"/>
      <c r="H76" s="129"/>
      <c r="I76" s="129"/>
      <c r="J76" s="126">
        <f>J71</f>
        <v>10081.75</v>
      </c>
      <c r="K76" s="130"/>
    </row>
    <row r="77" spans="1:11" ht="15.75" customHeight="1">
      <c r="A77" s="127"/>
      <c r="B77" s="46" t="s">
        <v>37</v>
      </c>
      <c r="C77" s="127"/>
      <c r="D77" s="127"/>
      <c r="E77" s="127"/>
      <c r="F77" s="127"/>
      <c r="G77" s="127"/>
      <c r="H77" s="127"/>
      <c r="I77" s="127"/>
      <c r="J77" s="127"/>
      <c r="K77" s="131"/>
    </row>
    <row r="78" spans="1:11" ht="15.75" customHeight="1">
      <c r="A78" s="57"/>
      <c r="B78" s="59" t="s">
        <v>73</v>
      </c>
      <c r="C78" s="47"/>
      <c r="D78" s="48"/>
      <c r="E78" s="48"/>
      <c r="F78" s="48"/>
      <c r="G78" s="48"/>
      <c r="H78" s="48"/>
      <c r="I78" s="48"/>
      <c r="J78" s="49"/>
      <c r="K78" s="44"/>
    </row>
    <row r="79" spans="1:11" ht="15.75" customHeight="1">
      <c r="A79" s="45">
        <v>450</v>
      </c>
      <c r="B79" s="46" t="s">
        <v>74</v>
      </c>
      <c r="C79" s="47"/>
      <c r="D79" s="48"/>
      <c r="E79" s="48"/>
      <c r="F79" s="48"/>
      <c r="G79" s="48"/>
      <c r="H79" s="48"/>
      <c r="I79" s="48"/>
      <c r="J79" s="49"/>
      <c r="K79" s="44"/>
    </row>
    <row r="80" spans="1:11" ht="15.75" customHeight="1">
      <c r="A80" s="45">
        <v>456</v>
      </c>
      <c r="B80" s="50" t="s">
        <v>75</v>
      </c>
      <c r="C80" s="51" t="s">
        <v>35</v>
      </c>
      <c r="D80" s="53"/>
      <c r="E80" s="53"/>
      <c r="F80" s="48"/>
      <c r="G80" s="54"/>
      <c r="H80" s="48"/>
      <c r="I80" s="48"/>
      <c r="J80" s="55"/>
      <c r="K80" s="44"/>
    </row>
    <row r="81" spans="1:11" ht="15.75" customHeight="1">
      <c r="A81" s="45">
        <v>450</v>
      </c>
      <c r="B81" s="46" t="s">
        <v>37</v>
      </c>
      <c r="C81" s="51" t="s">
        <v>35</v>
      </c>
      <c r="D81" s="53"/>
      <c r="E81" s="53"/>
      <c r="F81" s="48"/>
      <c r="G81" s="54"/>
      <c r="H81" s="48"/>
      <c r="I81" s="48"/>
      <c r="J81" s="55"/>
      <c r="K81" s="44"/>
    </row>
    <row r="82" spans="1:11" ht="15.75" customHeight="1">
      <c r="A82" s="138"/>
      <c r="B82" s="56" t="s">
        <v>73</v>
      </c>
      <c r="C82" s="139" t="s">
        <v>35</v>
      </c>
      <c r="D82" s="126"/>
      <c r="E82" s="126"/>
      <c r="F82" s="129"/>
      <c r="G82" s="128"/>
      <c r="H82" s="129"/>
      <c r="I82" s="129"/>
      <c r="J82" s="126"/>
      <c r="K82" s="44"/>
    </row>
    <row r="83" spans="1:11" ht="15.75" customHeight="1">
      <c r="A83" s="127"/>
      <c r="B83" s="46" t="s">
        <v>37</v>
      </c>
      <c r="C83" s="127"/>
      <c r="D83" s="127"/>
      <c r="E83" s="127"/>
      <c r="F83" s="127"/>
      <c r="G83" s="127"/>
      <c r="H83" s="127"/>
      <c r="I83" s="127"/>
      <c r="J83" s="127"/>
      <c r="K83" s="44"/>
    </row>
    <row r="84" spans="1:11" ht="15.75" customHeight="1">
      <c r="A84" s="57"/>
      <c r="B84" s="46" t="s">
        <v>45</v>
      </c>
      <c r="C84" s="47"/>
      <c r="D84" s="53"/>
      <c r="E84" s="53"/>
      <c r="F84" s="48"/>
      <c r="G84" s="48"/>
      <c r="H84" s="48"/>
      <c r="I84" s="54"/>
      <c r="J84" s="61"/>
      <c r="K84" s="44"/>
    </row>
    <row r="85" spans="1:11" ht="15.75" customHeight="1">
      <c r="A85" s="57"/>
      <c r="B85" s="46" t="s">
        <v>46</v>
      </c>
      <c r="C85" s="51" t="s">
        <v>47</v>
      </c>
      <c r="D85" s="48"/>
      <c r="E85" s="48"/>
      <c r="F85" s="48"/>
      <c r="G85" s="53"/>
      <c r="H85" s="48"/>
      <c r="I85" s="48"/>
      <c r="J85" s="61"/>
      <c r="K85" s="44"/>
    </row>
    <row r="86" spans="1:11" ht="15.75" customHeight="1">
      <c r="A86" s="62"/>
      <c r="B86" s="63" t="s">
        <v>48</v>
      </c>
      <c r="C86" s="64" t="s">
        <v>35</v>
      </c>
      <c r="D86" s="65">
        <f t="shared" ref="D86:F86" si="3">D71+D67+D47+D11</f>
        <v>102797.29000000001</v>
      </c>
      <c r="E86" s="65">
        <f t="shared" si="3"/>
        <v>37156.769999999997</v>
      </c>
      <c r="F86" s="65">
        <f t="shared" si="3"/>
        <v>0</v>
      </c>
      <c r="G86" s="65">
        <f>G71+G67+G47+G11+G20</f>
        <v>35135.9</v>
      </c>
      <c r="H86" s="65">
        <f t="shared" ref="H86:I86" si="4">H71+H67+H47+H11</f>
        <v>0</v>
      </c>
      <c r="I86" s="65">
        <f t="shared" si="4"/>
        <v>0</v>
      </c>
      <c r="J86" s="65">
        <f>J71+J67+J47+J11+J20</f>
        <v>175089.96000000002</v>
      </c>
      <c r="K86" s="65"/>
    </row>
    <row r="87" spans="1:11" ht="15.75" customHeight="1">
      <c r="A87" s="57"/>
      <c r="B87" s="46" t="s">
        <v>49</v>
      </c>
      <c r="C87" s="47"/>
      <c r="D87" s="48"/>
      <c r="E87" s="48"/>
      <c r="F87" s="48"/>
      <c r="G87" s="53"/>
      <c r="H87" s="48"/>
      <c r="I87" s="48"/>
      <c r="J87" s="55"/>
      <c r="K87" s="44"/>
    </row>
    <row r="88" spans="1:11" ht="15.75" customHeight="1">
      <c r="A88" s="72"/>
      <c r="B88" s="73"/>
      <c r="C88" s="74"/>
      <c r="D88" s="75"/>
      <c r="E88" s="75"/>
      <c r="F88" s="76"/>
      <c r="G88" s="76"/>
      <c r="H88" s="76"/>
      <c r="I88" s="76"/>
      <c r="J88" s="77"/>
      <c r="K88" s="44"/>
    </row>
  </sheetData>
  <mergeCells count="86">
    <mergeCell ref="G67:G68"/>
    <mergeCell ref="H67:H68"/>
    <mergeCell ref="A67:A68"/>
    <mergeCell ref="C67:C68"/>
    <mergeCell ref="D67:D68"/>
    <mergeCell ref="E67:E68"/>
    <mergeCell ref="F67:F68"/>
    <mergeCell ref="F27:F28"/>
    <mergeCell ref="A37:A38"/>
    <mergeCell ref="I47:I48"/>
    <mergeCell ref="J47:J48"/>
    <mergeCell ref="K50:K51"/>
    <mergeCell ref="A47:A48"/>
    <mergeCell ref="C47:C48"/>
    <mergeCell ref="D47:D48"/>
    <mergeCell ref="E47:E48"/>
    <mergeCell ref="F47:F48"/>
    <mergeCell ref="G47:G48"/>
    <mergeCell ref="H47:H48"/>
    <mergeCell ref="A20:A21"/>
    <mergeCell ref="A27:A28"/>
    <mergeCell ref="C27:C28"/>
    <mergeCell ref="D27:D28"/>
    <mergeCell ref="E27:E28"/>
    <mergeCell ref="C20:C21"/>
    <mergeCell ref="D20:D21"/>
    <mergeCell ref="E20:E21"/>
    <mergeCell ref="F20:F21"/>
    <mergeCell ref="B22:E22"/>
    <mergeCell ref="G76:G77"/>
    <mergeCell ref="H76:H77"/>
    <mergeCell ref="I82:I83"/>
    <mergeCell ref="J82:J83"/>
    <mergeCell ref="A82:A83"/>
    <mergeCell ref="C82:C83"/>
    <mergeCell ref="D82:D83"/>
    <mergeCell ref="E82:E83"/>
    <mergeCell ref="F82:F83"/>
    <mergeCell ref="G82:G83"/>
    <mergeCell ref="H82:H83"/>
    <mergeCell ref="A76:A77"/>
    <mergeCell ref="C76:C77"/>
    <mergeCell ref="D76:D77"/>
    <mergeCell ref="E76:E77"/>
    <mergeCell ref="F76:F77"/>
    <mergeCell ref="J37:J38"/>
    <mergeCell ref="K38:K39"/>
    <mergeCell ref="I76:I77"/>
    <mergeCell ref="J76:J77"/>
    <mergeCell ref="K76:K77"/>
    <mergeCell ref="K66:K67"/>
    <mergeCell ref="I67:I68"/>
    <mergeCell ref="J67:J68"/>
    <mergeCell ref="C37:C38"/>
    <mergeCell ref="D37:D38"/>
    <mergeCell ref="G37:G38"/>
    <mergeCell ref="H37:H38"/>
    <mergeCell ref="I37:I38"/>
    <mergeCell ref="E37:E38"/>
    <mergeCell ref="F37:F38"/>
    <mergeCell ref="H27:H28"/>
    <mergeCell ref="I27:I28"/>
    <mergeCell ref="K32:K33"/>
    <mergeCell ref="G20:G21"/>
    <mergeCell ref="H20:H21"/>
    <mergeCell ref="I20:I21"/>
    <mergeCell ref="J20:J21"/>
    <mergeCell ref="K20:K21"/>
    <mergeCell ref="K26:K27"/>
    <mergeCell ref="G27:G28"/>
    <mergeCell ref="J27:J28"/>
    <mergeCell ref="K11:K12"/>
    <mergeCell ref="A2:K2"/>
    <mergeCell ref="B4:B5"/>
    <mergeCell ref="C4:C5"/>
    <mergeCell ref="J4:J5"/>
    <mergeCell ref="K4:K5"/>
    <mergeCell ref="A11:A12"/>
    <mergeCell ref="C11:C12"/>
    <mergeCell ref="D11:D12"/>
    <mergeCell ref="E11:E12"/>
    <mergeCell ref="F11:F12"/>
    <mergeCell ref="G11:G12"/>
    <mergeCell ref="H11:H12"/>
    <mergeCell ref="I11:I12"/>
    <mergeCell ref="J11:J12"/>
  </mergeCells>
  <pageMargins left="0.75" right="0.75" top="1" bottom="1"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J19"/>
  <sheetViews>
    <sheetView workbookViewId="0">
      <pane ySplit="5" topLeftCell="A6" activePane="bottomLeft" state="frozen"/>
      <selection pane="bottomLeft" activeCell="B7" sqref="B7"/>
    </sheetView>
  </sheetViews>
  <sheetFormatPr defaultColWidth="14.42578125" defaultRowHeight="15" customHeight="1"/>
  <cols>
    <col min="1" max="1" width="8" customWidth="1"/>
    <col min="2" max="2" width="86.85546875" customWidth="1"/>
  </cols>
  <sheetData>
    <row r="1" spans="1:10" ht="40.5" customHeight="1">
      <c r="A1" s="78" t="s">
        <v>76</v>
      </c>
      <c r="B1" s="79"/>
      <c r="C1" s="80"/>
      <c r="D1" s="80"/>
      <c r="E1" s="80"/>
      <c r="F1" s="80"/>
      <c r="G1" s="80"/>
      <c r="H1" s="80"/>
      <c r="I1" s="80"/>
      <c r="J1" s="80"/>
    </row>
    <row r="2" spans="1:10" ht="51" customHeight="1">
      <c r="A2" s="132" t="s">
        <v>77</v>
      </c>
      <c r="B2" s="125"/>
      <c r="C2" s="125"/>
      <c r="D2" s="125"/>
      <c r="E2" s="125"/>
      <c r="F2" s="125"/>
      <c r="G2" s="125"/>
      <c r="H2" s="125"/>
      <c r="I2" s="125"/>
      <c r="J2" s="125"/>
    </row>
    <row r="3" spans="1:10">
      <c r="A3" s="81" t="s">
        <v>78</v>
      </c>
      <c r="B3" s="82"/>
      <c r="C3" s="82"/>
      <c r="D3" s="82"/>
      <c r="E3" s="82"/>
      <c r="F3" s="82"/>
      <c r="G3" s="82"/>
      <c r="H3" s="82"/>
      <c r="I3" s="82"/>
      <c r="J3" s="82"/>
    </row>
    <row r="4" spans="1:10" ht="30">
      <c r="A4" s="83" t="s">
        <v>21</v>
      </c>
      <c r="B4" s="143" t="s">
        <v>22</v>
      </c>
      <c r="C4" s="144" t="s">
        <v>23</v>
      </c>
      <c r="D4" s="84" t="s">
        <v>24</v>
      </c>
      <c r="E4" s="84" t="s">
        <v>25</v>
      </c>
      <c r="F4" s="84" t="s">
        <v>26</v>
      </c>
      <c r="G4" s="84" t="s">
        <v>27</v>
      </c>
      <c r="H4" s="84" t="s">
        <v>28</v>
      </c>
      <c r="I4" s="84" t="s">
        <v>29</v>
      </c>
      <c r="J4" s="144" t="s">
        <v>6</v>
      </c>
    </row>
    <row r="5" spans="1:10">
      <c r="A5" s="85" t="s">
        <v>30</v>
      </c>
      <c r="B5" s="142"/>
      <c r="C5" s="142"/>
      <c r="D5" s="86">
        <v>1000</v>
      </c>
      <c r="E5" s="86">
        <v>2000</v>
      </c>
      <c r="F5" s="86" t="s">
        <v>31</v>
      </c>
      <c r="G5" s="86">
        <v>5000</v>
      </c>
      <c r="H5" s="86">
        <v>6000</v>
      </c>
      <c r="I5" s="86">
        <v>7000</v>
      </c>
      <c r="J5" s="142"/>
    </row>
    <row r="6" spans="1:10">
      <c r="A6" s="87"/>
      <c r="B6" s="40" t="s">
        <v>13</v>
      </c>
      <c r="C6" s="88"/>
      <c r="D6" s="89"/>
      <c r="E6" s="89"/>
      <c r="F6" s="89"/>
      <c r="G6" s="89"/>
      <c r="H6" s="89"/>
      <c r="I6" s="89"/>
      <c r="J6" s="90"/>
    </row>
    <row r="7" spans="1:10">
      <c r="A7" s="45">
        <v>110</v>
      </c>
      <c r="B7" s="46" t="s">
        <v>57</v>
      </c>
      <c r="C7" s="91"/>
      <c r="D7" s="92"/>
      <c r="E7" s="92"/>
      <c r="F7" s="92"/>
      <c r="G7" s="92"/>
      <c r="H7" s="92"/>
      <c r="I7" s="92"/>
      <c r="J7" s="93"/>
    </row>
    <row r="8" spans="1:10">
      <c r="A8" s="45">
        <v>119</v>
      </c>
      <c r="B8" s="50" t="s">
        <v>79</v>
      </c>
      <c r="C8" s="51" t="s">
        <v>35</v>
      </c>
      <c r="D8" s="53"/>
      <c r="E8" s="53"/>
      <c r="F8" s="92"/>
      <c r="G8" s="54"/>
      <c r="H8" s="92"/>
      <c r="I8" s="92"/>
      <c r="J8" s="55"/>
    </row>
    <row r="9" spans="1:10">
      <c r="A9" s="45">
        <v>119</v>
      </c>
      <c r="B9" s="50" t="s">
        <v>80</v>
      </c>
      <c r="C9" s="51" t="s">
        <v>35</v>
      </c>
      <c r="D9" s="53"/>
      <c r="E9" s="53"/>
      <c r="F9" s="92"/>
      <c r="G9" s="54"/>
      <c r="H9" s="92"/>
      <c r="I9" s="92"/>
      <c r="J9" s="55"/>
    </row>
    <row r="10" spans="1:10">
      <c r="A10" s="45">
        <v>119</v>
      </c>
      <c r="B10" s="50" t="s">
        <v>81</v>
      </c>
      <c r="C10" s="51" t="s">
        <v>82</v>
      </c>
      <c r="D10" s="60"/>
      <c r="E10" s="60"/>
      <c r="F10" s="92"/>
      <c r="G10" s="92"/>
      <c r="H10" s="92"/>
      <c r="I10" s="92"/>
      <c r="J10" s="55"/>
    </row>
    <row r="11" spans="1:10">
      <c r="A11" s="45">
        <v>119</v>
      </c>
      <c r="B11" s="50" t="s">
        <v>83</v>
      </c>
      <c r="C11" s="51" t="s">
        <v>35</v>
      </c>
      <c r="D11" s="53"/>
      <c r="E11" s="53"/>
      <c r="F11" s="92"/>
      <c r="G11" s="92"/>
      <c r="H11" s="92"/>
      <c r="I11" s="54"/>
      <c r="J11" s="71"/>
    </row>
    <row r="12" spans="1:10">
      <c r="A12" s="45">
        <v>110</v>
      </c>
      <c r="B12" s="46" t="s">
        <v>37</v>
      </c>
      <c r="C12" s="51" t="s">
        <v>82</v>
      </c>
      <c r="D12" s="54"/>
      <c r="E12" s="54"/>
      <c r="F12" s="92"/>
      <c r="G12" s="54"/>
      <c r="H12" s="92"/>
      <c r="I12" s="54"/>
      <c r="J12" s="71"/>
    </row>
    <row r="13" spans="1:10">
      <c r="A13" s="138"/>
      <c r="B13" s="56" t="s">
        <v>13</v>
      </c>
      <c r="C13" s="139" t="s">
        <v>82</v>
      </c>
      <c r="D13" s="128"/>
      <c r="E13" s="128"/>
      <c r="F13" s="129"/>
      <c r="G13" s="128"/>
      <c r="H13" s="129"/>
      <c r="I13" s="128"/>
      <c r="J13" s="128"/>
    </row>
    <row r="14" spans="1:10">
      <c r="A14" s="127"/>
      <c r="B14" s="46" t="s">
        <v>37</v>
      </c>
      <c r="C14" s="127"/>
      <c r="D14" s="127"/>
      <c r="E14" s="127"/>
      <c r="F14" s="127"/>
      <c r="G14" s="127"/>
      <c r="H14" s="127"/>
      <c r="I14" s="127"/>
      <c r="J14" s="127"/>
    </row>
    <row r="15" spans="1:10">
      <c r="A15" s="94"/>
      <c r="B15" s="46" t="s">
        <v>45</v>
      </c>
      <c r="C15" s="91"/>
      <c r="D15" s="92"/>
      <c r="E15" s="92"/>
      <c r="F15" s="92"/>
      <c r="G15" s="53"/>
      <c r="H15" s="92"/>
      <c r="I15" s="54"/>
      <c r="J15" s="61"/>
    </row>
    <row r="16" spans="1:10">
      <c r="A16" s="94"/>
      <c r="B16" s="46" t="s">
        <v>84</v>
      </c>
      <c r="C16" s="51" t="s">
        <v>47</v>
      </c>
      <c r="D16" s="92"/>
      <c r="E16" s="92"/>
      <c r="F16" s="53"/>
      <c r="G16" s="53"/>
      <c r="H16" s="92"/>
      <c r="I16" s="92"/>
      <c r="J16" s="61"/>
    </row>
    <row r="17" spans="1:10">
      <c r="A17" s="95"/>
      <c r="B17" s="63" t="s">
        <v>48</v>
      </c>
      <c r="C17" s="64" t="s">
        <v>82</v>
      </c>
      <c r="D17" s="66"/>
      <c r="E17" s="66"/>
      <c r="F17" s="65"/>
      <c r="G17" s="96"/>
      <c r="H17" s="97"/>
      <c r="I17" s="66"/>
      <c r="J17" s="68"/>
    </row>
    <row r="18" spans="1:10">
      <c r="A18" s="94"/>
      <c r="B18" s="46" t="s">
        <v>49</v>
      </c>
      <c r="C18" s="91"/>
      <c r="D18" s="92"/>
      <c r="E18" s="92"/>
      <c r="F18" s="53"/>
      <c r="G18" s="53"/>
      <c r="H18" s="92"/>
      <c r="I18" s="92"/>
      <c r="J18" s="71"/>
    </row>
    <row r="19" spans="1:10">
      <c r="A19" s="98"/>
      <c r="B19" s="99"/>
      <c r="C19" s="100"/>
      <c r="D19" s="100"/>
      <c r="E19" s="100"/>
      <c r="F19" s="100"/>
      <c r="G19" s="100"/>
      <c r="H19" s="100"/>
      <c r="I19" s="100"/>
      <c r="J19" s="100"/>
    </row>
  </sheetData>
  <mergeCells count="13">
    <mergeCell ref="J13:J14"/>
    <mergeCell ref="A2:J2"/>
    <mergeCell ref="B4:B5"/>
    <mergeCell ref="C4:C5"/>
    <mergeCell ref="J4:J5"/>
    <mergeCell ref="A13:A14"/>
    <mergeCell ref="C13:C14"/>
    <mergeCell ref="D13:D14"/>
    <mergeCell ref="E13:E14"/>
    <mergeCell ref="F13:F14"/>
    <mergeCell ref="G13:G14"/>
    <mergeCell ref="H13:H14"/>
    <mergeCell ref="I13:I14"/>
  </mergeCells>
  <pageMargins left="0.75" right="0.75" top="1" bottom="1"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845"/>
  <sheetViews>
    <sheetView workbookViewId="0">
      <pane ySplit="5" topLeftCell="A6" activePane="bottomLeft" state="frozen"/>
      <selection pane="bottomLeft" activeCell="B7" sqref="B7"/>
    </sheetView>
  </sheetViews>
  <sheetFormatPr defaultColWidth="14.42578125" defaultRowHeight="15" customHeight="1"/>
  <cols>
    <col min="1" max="1" width="9" customWidth="1"/>
    <col min="2" max="2" width="64.85546875" customWidth="1"/>
    <col min="4" max="4" width="12.140625" customWidth="1"/>
    <col min="5" max="5" width="12" customWidth="1"/>
    <col min="6" max="7" width="18.42578125" customWidth="1"/>
    <col min="9" max="9" width="19" customWidth="1"/>
    <col min="10" max="10" width="13.140625" customWidth="1"/>
  </cols>
  <sheetData>
    <row r="1" spans="1:11" ht="31.5">
      <c r="A1" s="101" t="s">
        <v>85</v>
      </c>
      <c r="B1" s="102"/>
      <c r="C1" s="80"/>
      <c r="D1" s="80"/>
      <c r="E1" s="80"/>
      <c r="F1" s="80"/>
      <c r="G1" s="80"/>
      <c r="H1" s="80"/>
      <c r="I1" s="80"/>
      <c r="J1" s="80"/>
    </row>
    <row r="2" spans="1:11" ht="50.25" customHeight="1">
      <c r="A2" s="132" t="s">
        <v>86</v>
      </c>
      <c r="B2" s="125"/>
      <c r="C2" s="125"/>
      <c r="D2" s="125"/>
      <c r="E2" s="125"/>
      <c r="F2" s="125"/>
      <c r="G2" s="125"/>
      <c r="H2" s="125"/>
      <c r="I2" s="125"/>
      <c r="J2" s="125"/>
    </row>
    <row r="3" spans="1:11">
      <c r="A3" s="146" t="s">
        <v>87</v>
      </c>
      <c r="B3" s="125"/>
      <c r="C3" s="125"/>
      <c r="D3" s="125"/>
      <c r="E3" s="125"/>
      <c r="F3" s="125"/>
      <c r="G3" s="103"/>
      <c r="H3" s="103"/>
      <c r="I3" s="103"/>
      <c r="J3" s="103"/>
      <c r="K3" s="103"/>
    </row>
    <row r="4" spans="1:11">
      <c r="A4" s="104" t="s">
        <v>21</v>
      </c>
      <c r="B4" s="147" t="s">
        <v>22</v>
      </c>
      <c r="C4" s="148" t="s">
        <v>23</v>
      </c>
      <c r="D4" s="105" t="s">
        <v>24</v>
      </c>
      <c r="E4" s="105" t="s">
        <v>25</v>
      </c>
      <c r="F4" s="105" t="s">
        <v>26</v>
      </c>
      <c r="G4" s="105" t="s">
        <v>27</v>
      </c>
      <c r="H4" s="105" t="s">
        <v>28</v>
      </c>
      <c r="I4" s="105" t="s">
        <v>29</v>
      </c>
      <c r="J4" s="149" t="s">
        <v>6</v>
      </c>
      <c r="K4" s="150"/>
    </row>
    <row r="5" spans="1:11">
      <c r="A5" s="106" t="s">
        <v>30</v>
      </c>
      <c r="B5" s="127"/>
      <c r="C5" s="127"/>
      <c r="D5" s="107">
        <v>1000</v>
      </c>
      <c r="E5" s="107">
        <v>2000</v>
      </c>
      <c r="F5" s="107" t="s">
        <v>31</v>
      </c>
      <c r="G5" s="107">
        <v>5000</v>
      </c>
      <c r="H5" s="107">
        <v>6000</v>
      </c>
      <c r="I5" s="107">
        <v>7000</v>
      </c>
      <c r="J5" s="136"/>
      <c r="K5" s="131"/>
    </row>
    <row r="6" spans="1:11">
      <c r="A6" s="108"/>
      <c r="B6" s="109" t="s">
        <v>8</v>
      </c>
      <c r="C6" s="88"/>
      <c r="D6" s="89"/>
      <c r="E6" s="89"/>
      <c r="F6" s="89"/>
      <c r="G6" s="89"/>
      <c r="H6" s="89"/>
      <c r="I6" s="89"/>
      <c r="J6" s="90"/>
      <c r="K6" s="110"/>
    </row>
    <row r="7" spans="1:11">
      <c r="A7" s="45">
        <v>120</v>
      </c>
      <c r="B7" s="111" t="s">
        <v>88</v>
      </c>
      <c r="C7" s="112"/>
      <c r="D7" s="92"/>
      <c r="E7" s="92"/>
      <c r="F7" s="92"/>
      <c r="G7" s="92"/>
      <c r="H7" s="113"/>
      <c r="I7" s="92"/>
      <c r="J7" s="114"/>
      <c r="K7" s="110"/>
    </row>
    <row r="8" spans="1:11">
      <c r="A8" s="45">
        <v>127</v>
      </c>
      <c r="B8" s="115" t="s">
        <v>89</v>
      </c>
      <c r="C8" s="51" t="s">
        <v>35</v>
      </c>
      <c r="D8" s="92"/>
      <c r="E8" s="92"/>
      <c r="F8" s="92"/>
      <c r="G8" s="54"/>
      <c r="H8" s="113"/>
      <c r="I8" s="92"/>
      <c r="J8" s="71"/>
      <c r="K8" s="110"/>
    </row>
    <row r="9" spans="1:11">
      <c r="A9" s="45">
        <v>127</v>
      </c>
      <c r="B9" s="115" t="s">
        <v>90</v>
      </c>
      <c r="C9" s="51" t="s">
        <v>35</v>
      </c>
      <c r="D9" s="92"/>
      <c r="E9" s="92"/>
      <c r="F9" s="54"/>
      <c r="G9" s="92"/>
      <c r="H9" s="113"/>
      <c r="I9" s="92"/>
      <c r="J9" s="71"/>
      <c r="K9" s="110"/>
    </row>
    <row r="10" spans="1:11">
      <c r="A10" s="45">
        <v>127</v>
      </c>
      <c r="B10" s="115" t="s">
        <v>91</v>
      </c>
      <c r="C10" s="51" t="s">
        <v>35</v>
      </c>
      <c r="D10" s="92"/>
      <c r="E10" s="92"/>
      <c r="F10" s="92"/>
      <c r="G10" s="54"/>
      <c r="H10" s="92"/>
      <c r="I10" s="92"/>
      <c r="J10" s="71"/>
      <c r="K10" s="110"/>
    </row>
    <row r="11" spans="1:11">
      <c r="A11" s="45">
        <v>120</v>
      </c>
      <c r="B11" s="111" t="s">
        <v>37</v>
      </c>
      <c r="C11" s="51" t="s">
        <v>35</v>
      </c>
      <c r="D11" s="92"/>
      <c r="E11" s="92"/>
      <c r="F11" s="54"/>
      <c r="G11" s="54"/>
      <c r="H11" s="92"/>
      <c r="I11" s="92"/>
      <c r="J11" s="71"/>
      <c r="K11" s="110"/>
    </row>
    <row r="12" spans="1:11">
      <c r="A12" s="138"/>
      <c r="B12" s="116" t="s">
        <v>8</v>
      </c>
      <c r="C12" s="139" t="s">
        <v>35</v>
      </c>
      <c r="D12" s="128"/>
      <c r="E12" s="128"/>
      <c r="F12" s="128"/>
      <c r="G12" s="128"/>
      <c r="H12" s="129"/>
      <c r="I12" s="129"/>
      <c r="J12" s="128"/>
      <c r="K12" s="110"/>
    </row>
    <row r="13" spans="1:11">
      <c r="A13" s="127"/>
      <c r="B13" s="111" t="s">
        <v>37</v>
      </c>
      <c r="C13" s="127"/>
      <c r="D13" s="127"/>
      <c r="E13" s="127"/>
      <c r="F13" s="127"/>
      <c r="G13" s="127"/>
      <c r="H13" s="127"/>
      <c r="I13" s="127"/>
      <c r="J13" s="127"/>
      <c r="K13" s="110"/>
    </row>
    <row r="14" spans="1:11">
      <c r="A14" s="94"/>
      <c r="B14" s="117" t="s">
        <v>7</v>
      </c>
      <c r="C14" s="112"/>
      <c r="D14" s="113"/>
      <c r="E14" s="113"/>
      <c r="F14" s="92"/>
      <c r="G14" s="92"/>
      <c r="H14" s="92"/>
      <c r="I14" s="92"/>
      <c r="J14" s="114"/>
      <c r="K14" s="145"/>
    </row>
    <row r="15" spans="1:11">
      <c r="A15" s="45">
        <v>280</v>
      </c>
      <c r="B15" s="111" t="s">
        <v>50</v>
      </c>
      <c r="C15" s="112"/>
      <c r="D15" s="113"/>
      <c r="E15" s="113"/>
      <c r="F15" s="92"/>
      <c r="G15" s="92"/>
      <c r="H15" s="92"/>
      <c r="I15" s="92"/>
      <c r="J15" s="114"/>
      <c r="K15" s="131"/>
    </row>
    <row r="16" spans="1:11" ht="30">
      <c r="A16" s="45">
        <v>284</v>
      </c>
      <c r="B16" s="115" t="s">
        <v>92</v>
      </c>
      <c r="C16" s="51" t="s">
        <v>35</v>
      </c>
      <c r="D16" s="92"/>
      <c r="E16" s="92"/>
      <c r="F16" s="54"/>
      <c r="G16" s="92"/>
      <c r="H16" s="92"/>
      <c r="I16" s="92"/>
      <c r="J16" s="71"/>
      <c r="K16" s="110"/>
    </row>
    <row r="17" spans="1:11">
      <c r="A17" s="45">
        <v>280</v>
      </c>
      <c r="B17" s="111" t="s">
        <v>37</v>
      </c>
      <c r="C17" s="51" t="s">
        <v>35</v>
      </c>
      <c r="D17" s="92"/>
      <c r="E17" s="92"/>
      <c r="F17" s="54"/>
      <c r="G17" s="92"/>
      <c r="H17" s="92"/>
      <c r="I17" s="92"/>
      <c r="J17" s="71"/>
      <c r="K17" s="110"/>
    </row>
    <row r="18" spans="1:11">
      <c r="A18" s="138"/>
      <c r="B18" s="116" t="s">
        <v>7</v>
      </c>
      <c r="C18" s="139" t="s">
        <v>35</v>
      </c>
      <c r="D18" s="128"/>
      <c r="E18" s="128"/>
      <c r="F18" s="128"/>
      <c r="G18" s="129"/>
      <c r="H18" s="129"/>
      <c r="I18" s="129"/>
      <c r="J18" s="128"/>
      <c r="K18" s="110"/>
    </row>
    <row r="19" spans="1:11">
      <c r="A19" s="127"/>
      <c r="B19" s="111" t="s">
        <v>37</v>
      </c>
      <c r="C19" s="127"/>
      <c r="D19" s="127"/>
      <c r="E19" s="127"/>
      <c r="F19" s="127"/>
      <c r="G19" s="127"/>
      <c r="H19" s="127"/>
      <c r="I19" s="127"/>
      <c r="J19" s="127"/>
      <c r="K19" s="110"/>
    </row>
    <row r="20" spans="1:11">
      <c r="A20" s="94"/>
      <c r="B20" s="117" t="s">
        <v>32</v>
      </c>
      <c r="C20" s="112"/>
      <c r="D20" s="113"/>
      <c r="E20" s="113"/>
      <c r="F20" s="92"/>
      <c r="G20" s="92"/>
      <c r="H20" s="92"/>
      <c r="I20" s="92"/>
      <c r="J20" s="114"/>
      <c r="K20" s="145"/>
    </row>
    <row r="21" spans="1:11">
      <c r="A21" s="45">
        <v>260</v>
      </c>
      <c r="B21" s="111" t="s">
        <v>65</v>
      </c>
      <c r="C21" s="112"/>
      <c r="D21" s="113"/>
      <c r="E21" s="113"/>
      <c r="F21" s="92"/>
      <c r="G21" s="92"/>
      <c r="H21" s="92"/>
      <c r="I21" s="92"/>
      <c r="J21" s="114"/>
      <c r="K21" s="131"/>
    </row>
    <row r="22" spans="1:11" ht="75">
      <c r="A22" s="45">
        <v>261</v>
      </c>
      <c r="B22" s="115" t="s">
        <v>93</v>
      </c>
      <c r="C22" s="51" t="s">
        <v>35</v>
      </c>
      <c r="D22" s="92"/>
      <c r="E22" s="92"/>
      <c r="F22" s="92"/>
      <c r="G22" s="54"/>
      <c r="H22" s="92"/>
      <c r="I22" s="92"/>
      <c r="J22" s="71"/>
      <c r="K22" s="110"/>
    </row>
    <row r="23" spans="1:11">
      <c r="A23" s="45">
        <v>260</v>
      </c>
      <c r="B23" s="111" t="s">
        <v>37</v>
      </c>
      <c r="C23" s="51" t="s">
        <v>35</v>
      </c>
      <c r="D23" s="92"/>
      <c r="E23" s="92"/>
      <c r="F23" s="92"/>
      <c r="G23" s="54"/>
      <c r="H23" s="92"/>
      <c r="I23" s="92"/>
      <c r="J23" s="71"/>
      <c r="K23" s="110"/>
    </row>
    <row r="24" spans="1:11">
      <c r="A24" s="138"/>
      <c r="B24" s="116" t="s">
        <v>32</v>
      </c>
      <c r="C24" s="139" t="s">
        <v>35</v>
      </c>
      <c r="D24" s="129"/>
      <c r="E24" s="129"/>
      <c r="F24" s="129"/>
      <c r="G24" s="128"/>
      <c r="H24" s="129"/>
      <c r="I24" s="129"/>
      <c r="J24" s="128"/>
      <c r="K24" s="110"/>
    </row>
    <row r="25" spans="1:11">
      <c r="A25" s="127"/>
      <c r="B25" s="111" t="s">
        <v>37</v>
      </c>
      <c r="C25" s="127"/>
      <c r="D25" s="127"/>
      <c r="E25" s="127"/>
      <c r="F25" s="127"/>
      <c r="G25" s="127"/>
      <c r="H25" s="127"/>
      <c r="I25" s="127"/>
      <c r="J25" s="127"/>
      <c r="K25" s="110"/>
    </row>
    <row r="26" spans="1:11">
      <c r="A26" s="94"/>
      <c r="B26" s="117" t="s">
        <v>38</v>
      </c>
      <c r="C26" s="112"/>
      <c r="D26" s="92"/>
      <c r="E26" s="92"/>
      <c r="F26" s="92"/>
      <c r="G26" s="113"/>
      <c r="H26" s="92"/>
      <c r="I26" s="92"/>
      <c r="J26" s="114"/>
      <c r="K26" s="145"/>
    </row>
    <row r="27" spans="1:11">
      <c r="A27" s="45">
        <v>110</v>
      </c>
      <c r="B27" s="111" t="s">
        <v>57</v>
      </c>
      <c r="C27" s="112"/>
      <c r="D27" s="92"/>
      <c r="E27" s="92"/>
      <c r="F27" s="92"/>
      <c r="G27" s="113"/>
      <c r="H27" s="92"/>
      <c r="I27" s="92"/>
      <c r="J27" s="114"/>
      <c r="K27" s="131"/>
    </row>
    <row r="28" spans="1:11">
      <c r="A28" s="45">
        <v>111</v>
      </c>
      <c r="B28" s="115" t="s">
        <v>94</v>
      </c>
      <c r="C28" s="51" t="s">
        <v>35</v>
      </c>
      <c r="D28" s="92"/>
      <c r="E28" s="92"/>
      <c r="F28" s="92"/>
      <c r="G28" s="54"/>
      <c r="H28" s="92"/>
      <c r="I28" s="92"/>
      <c r="J28" s="71"/>
      <c r="K28" s="110"/>
    </row>
    <row r="29" spans="1:11">
      <c r="A29" s="45">
        <v>110</v>
      </c>
      <c r="B29" s="111" t="s">
        <v>37</v>
      </c>
      <c r="C29" s="51" t="s">
        <v>35</v>
      </c>
      <c r="D29" s="92"/>
      <c r="E29" s="92"/>
      <c r="F29" s="92"/>
      <c r="G29" s="54"/>
      <c r="H29" s="92"/>
      <c r="I29" s="92"/>
      <c r="J29" s="71"/>
      <c r="K29" s="110"/>
    </row>
    <row r="30" spans="1:11">
      <c r="A30" s="45">
        <v>220</v>
      </c>
      <c r="B30" s="111" t="s">
        <v>39</v>
      </c>
      <c r="C30" s="112"/>
      <c r="D30" s="113"/>
      <c r="E30" s="113"/>
      <c r="F30" s="92"/>
      <c r="G30" s="92"/>
      <c r="H30" s="92"/>
      <c r="I30" s="92"/>
      <c r="J30" s="114"/>
      <c r="K30" s="110"/>
    </row>
    <row r="31" spans="1:11">
      <c r="A31" s="45">
        <v>225</v>
      </c>
      <c r="B31" s="115" t="s">
        <v>95</v>
      </c>
      <c r="C31" s="51" t="s">
        <v>35</v>
      </c>
      <c r="D31" s="113"/>
      <c r="E31" s="113"/>
      <c r="F31" s="92"/>
      <c r="G31" s="54"/>
      <c r="H31" s="92"/>
      <c r="I31" s="92"/>
      <c r="J31" s="71"/>
      <c r="K31" s="110"/>
    </row>
    <row r="32" spans="1:11">
      <c r="A32" s="45">
        <v>220</v>
      </c>
      <c r="B32" s="111" t="s">
        <v>37</v>
      </c>
      <c r="C32" s="51" t="s">
        <v>35</v>
      </c>
      <c r="D32" s="113"/>
      <c r="E32" s="113"/>
      <c r="F32" s="92"/>
      <c r="G32" s="54"/>
      <c r="H32" s="92"/>
      <c r="I32" s="92"/>
      <c r="J32" s="71"/>
      <c r="K32" s="110"/>
    </row>
    <row r="33" spans="1:11">
      <c r="A33" s="138"/>
      <c r="B33" s="116" t="s">
        <v>38</v>
      </c>
      <c r="C33" s="139" t="s">
        <v>35</v>
      </c>
      <c r="D33" s="128"/>
      <c r="E33" s="128"/>
      <c r="F33" s="129"/>
      <c r="G33" s="128"/>
      <c r="H33" s="129"/>
      <c r="I33" s="129"/>
      <c r="J33" s="128"/>
      <c r="K33" s="145"/>
    </row>
    <row r="34" spans="1:11">
      <c r="A34" s="127"/>
      <c r="B34" s="111" t="s">
        <v>37</v>
      </c>
      <c r="C34" s="127"/>
      <c r="D34" s="127"/>
      <c r="E34" s="127"/>
      <c r="F34" s="127"/>
      <c r="G34" s="127"/>
      <c r="H34" s="127"/>
      <c r="I34" s="127"/>
      <c r="J34" s="127"/>
      <c r="K34" s="131"/>
    </row>
    <row r="35" spans="1:11">
      <c r="A35" s="94"/>
      <c r="B35" s="117" t="s">
        <v>12</v>
      </c>
      <c r="C35" s="91"/>
      <c r="D35" s="92"/>
      <c r="E35" s="92"/>
      <c r="F35" s="92"/>
      <c r="G35" s="92"/>
      <c r="H35" s="92"/>
      <c r="I35" s="92"/>
      <c r="J35" s="93"/>
      <c r="K35" s="110"/>
    </row>
    <row r="36" spans="1:11">
      <c r="A36" s="45">
        <v>210</v>
      </c>
      <c r="B36" s="111" t="s">
        <v>33</v>
      </c>
      <c r="C36" s="91"/>
      <c r="D36" s="92"/>
      <c r="E36" s="92"/>
      <c r="F36" s="92"/>
      <c r="G36" s="92"/>
      <c r="H36" s="92"/>
      <c r="I36" s="92"/>
      <c r="J36" s="93"/>
      <c r="K36" s="110"/>
    </row>
    <row r="37" spans="1:11" ht="30">
      <c r="A37" s="45">
        <v>216</v>
      </c>
      <c r="B37" s="115" t="s">
        <v>96</v>
      </c>
      <c r="C37" s="51" t="s">
        <v>97</v>
      </c>
      <c r="D37" s="54"/>
      <c r="E37" s="54"/>
      <c r="F37" s="92"/>
      <c r="G37" s="92"/>
      <c r="H37" s="92"/>
      <c r="I37" s="92"/>
      <c r="J37" s="71"/>
      <c r="K37" s="110"/>
    </row>
    <row r="38" spans="1:11">
      <c r="A38" s="45">
        <v>210</v>
      </c>
      <c r="B38" s="111" t="s">
        <v>37</v>
      </c>
      <c r="C38" s="51" t="s">
        <v>97</v>
      </c>
      <c r="D38" s="54"/>
      <c r="E38" s="54"/>
      <c r="F38" s="92"/>
      <c r="G38" s="92"/>
      <c r="H38" s="92"/>
      <c r="I38" s="92"/>
      <c r="J38" s="71"/>
      <c r="K38" s="110"/>
    </row>
    <row r="39" spans="1:11">
      <c r="A39" s="138"/>
      <c r="B39" s="116" t="s">
        <v>12</v>
      </c>
      <c r="C39" s="139" t="s">
        <v>97</v>
      </c>
      <c r="D39" s="128"/>
      <c r="E39" s="128"/>
      <c r="F39" s="129"/>
      <c r="G39" s="129"/>
      <c r="H39" s="129"/>
      <c r="I39" s="129"/>
      <c r="J39" s="128"/>
      <c r="K39" s="110"/>
    </row>
    <row r="40" spans="1:11">
      <c r="A40" s="127"/>
      <c r="B40" s="111" t="s">
        <v>37</v>
      </c>
      <c r="C40" s="127"/>
      <c r="D40" s="127"/>
      <c r="E40" s="127"/>
      <c r="F40" s="127"/>
      <c r="G40" s="127"/>
      <c r="H40" s="127"/>
      <c r="I40" s="127"/>
      <c r="J40" s="127"/>
      <c r="K40" s="110"/>
    </row>
    <row r="41" spans="1:11" ht="30">
      <c r="A41" s="118"/>
      <c r="B41" s="117" t="s">
        <v>14</v>
      </c>
      <c r="C41" s="112"/>
      <c r="D41" s="113"/>
      <c r="E41" s="113"/>
      <c r="F41" s="92"/>
      <c r="G41" s="92"/>
      <c r="H41" s="92"/>
      <c r="I41" s="92"/>
      <c r="J41" s="114"/>
      <c r="K41" s="110"/>
    </row>
    <row r="42" spans="1:11">
      <c r="A42" s="45">
        <v>110</v>
      </c>
      <c r="B42" s="111" t="s">
        <v>57</v>
      </c>
      <c r="C42" s="91"/>
      <c r="D42" s="92"/>
      <c r="E42" s="92"/>
      <c r="F42" s="92"/>
      <c r="G42" s="92"/>
      <c r="H42" s="92"/>
      <c r="I42" s="92"/>
      <c r="J42" s="93"/>
      <c r="K42" s="110"/>
    </row>
    <row r="43" spans="1:11" ht="90">
      <c r="A43" s="45">
        <v>111</v>
      </c>
      <c r="B43" s="115" t="s">
        <v>98</v>
      </c>
      <c r="C43" s="51" t="s">
        <v>35</v>
      </c>
      <c r="D43" s="113"/>
      <c r="E43" s="113"/>
      <c r="F43" s="54"/>
      <c r="G43" s="92"/>
      <c r="H43" s="92"/>
      <c r="I43" s="92"/>
      <c r="J43" s="71"/>
      <c r="K43" s="110"/>
    </row>
    <row r="44" spans="1:11" ht="45">
      <c r="A44" s="45">
        <v>111</v>
      </c>
      <c r="B44" s="115" t="s">
        <v>99</v>
      </c>
      <c r="C44" s="51" t="s">
        <v>35</v>
      </c>
      <c r="D44" s="113"/>
      <c r="E44" s="113"/>
      <c r="F44" s="92"/>
      <c r="G44" s="54"/>
      <c r="H44" s="92"/>
      <c r="I44" s="92"/>
      <c r="J44" s="71"/>
      <c r="K44" s="110"/>
    </row>
    <row r="45" spans="1:11">
      <c r="A45" s="45">
        <v>112</v>
      </c>
      <c r="B45" s="115" t="s">
        <v>100</v>
      </c>
      <c r="C45" s="51" t="s">
        <v>35</v>
      </c>
      <c r="D45" s="113"/>
      <c r="E45" s="113"/>
      <c r="F45" s="92"/>
      <c r="G45" s="54"/>
      <c r="H45" s="92"/>
      <c r="I45" s="92"/>
      <c r="J45" s="71"/>
      <c r="K45" s="110"/>
    </row>
    <row r="46" spans="1:11">
      <c r="A46" s="45">
        <v>110</v>
      </c>
      <c r="B46" s="111" t="s">
        <v>37</v>
      </c>
      <c r="C46" s="51" t="s">
        <v>35</v>
      </c>
      <c r="D46" s="92"/>
      <c r="E46" s="92"/>
      <c r="F46" s="54"/>
      <c r="G46" s="54"/>
      <c r="H46" s="92"/>
      <c r="I46" s="92"/>
      <c r="J46" s="71"/>
      <c r="K46" s="110"/>
    </row>
    <row r="47" spans="1:11">
      <c r="A47" s="45">
        <v>260</v>
      </c>
      <c r="B47" s="111" t="s">
        <v>65</v>
      </c>
      <c r="C47" s="112"/>
      <c r="D47" s="113"/>
      <c r="E47" s="113"/>
      <c r="F47" s="92"/>
      <c r="G47" s="92"/>
      <c r="H47" s="92"/>
      <c r="I47" s="92"/>
      <c r="J47" s="114"/>
      <c r="K47" s="110"/>
    </row>
    <row r="48" spans="1:11">
      <c r="A48" s="45">
        <v>261</v>
      </c>
      <c r="B48" s="115" t="s">
        <v>101</v>
      </c>
      <c r="C48" s="51" t="s">
        <v>35</v>
      </c>
      <c r="D48" s="113"/>
      <c r="E48" s="113"/>
      <c r="F48" s="92"/>
      <c r="G48" s="54"/>
      <c r="H48" s="92"/>
      <c r="I48" s="92"/>
      <c r="J48" s="71"/>
      <c r="K48" s="110"/>
    </row>
    <row r="49" spans="1:11">
      <c r="A49" s="45">
        <v>260</v>
      </c>
      <c r="B49" s="111" t="s">
        <v>37</v>
      </c>
      <c r="C49" s="51" t="s">
        <v>35</v>
      </c>
      <c r="D49" s="113"/>
      <c r="E49" s="113"/>
      <c r="F49" s="92"/>
      <c r="G49" s="54"/>
      <c r="H49" s="92"/>
      <c r="I49" s="92"/>
      <c r="J49" s="71"/>
      <c r="K49" s="110"/>
    </row>
    <row r="50" spans="1:11">
      <c r="A50" s="45">
        <v>280</v>
      </c>
      <c r="B50" s="111" t="s">
        <v>50</v>
      </c>
      <c r="C50" s="112"/>
      <c r="D50" s="113"/>
      <c r="E50" s="113"/>
      <c r="F50" s="92"/>
      <c r="G50" s="92"/>
      <c r="H50" s="92"/>
      <c r="I50" s="92"/>
      <c r="J50" s="114"/>
      <c r="K50" s="110"/>
    </row>
    <row r="51" spans="1:11" ht="30">
      <c r="A51" s="45">
        <v>284</v>
      </c>
      <c r="B51" s="115" t="s">
        <v>102</v>
      </c>
      <c r="C51" s="51" t="s">
        <v>35</v>
      </c>
      <c r="D51" s="113"/>
      <c r="E51" s="113"/>
      <c r="F51" s="92"/>
      <c r="G51" s="54"/>
      <c r="H51" s="92"/>
      <c r="I51" s="92"/>
      <c r="J51" s="71"/>
      <c r="K51" s="110"/>
    </row>
    <row r="52" spans="1:11">
      <c r="A52" s="45">
        <v>280</v>
      </c>
      <c r="B52" s="111" t="s">
        <v>37</v>
      </c>
      <c r="C52" s="51" t="s">
        <v>35</v>
      </c>
      <c r="D52" s="113"/>
      <c r="E52" s="113"/>
      <c r="F52" s="92"/>
      <c r="G52" s="54"/>
      <c r="H52" s="92"/>
      <c r="I52" s="92"/>
      <c r="J52" s="71"/>
      <c r="K52" s="110"/>
    </row>
    <row r="53" spans="1:11" ht="30">
      <c r="A53" s="138"/>
      <c r="B53" s="116" t="s">
        <v>14</v>
      </c>
      <c r="C53" s="139" t="s">
        <v>35</v>
      </c>
      <c r="D53" s="128"/>
      <c r="E53" s="128"/>
      <c r="F53" s="128"/>
      <c r="G53" s="128"/>
      <c r="H53" s="129"/>
      <c r="I53" s="129"/>
      <c r="J53" s="128"/>
      <c r="K53" s="110"/>
    </row>
    <row r="54" spans="1:11">
      <c r="A54" s="127"/>
      <c r="B54" s="111" t="s">
        <v>37</v>
      </c>
      <c r="C54" s="127"/>
      <c r="D54" s="127"/>
      <c r="E54" s="127"/>
      <c r="F54" s="127"/>
      <c r="G54" s="127"/>
      <c r="H54" s="127"/>
      <c r="I54" s="127"/>
      <c r="J54" s="127"/>
      <c r="K54" s="110"/>
    </row>
    <row r="55" spans="1:11">
      <c r="A55" s="118"/>
      <c r="B55" s="117" t="s">
        <v>9</v>
      </c>
      <c r="C55" s="112"/>
      <c r="D55" s="113"/>
      <c r="E55" s="113"/>
      <c r="F55" s="92"/>
      <c r="G55" s="92"/>
      <c r="H55" s="92"/>
      <c r="I55" s="92"/>
      <c r="J55" s="114"/>
      <c r="K55" s="110"/>
    </row>
    <row r="56" spans="1:11">
      <c r="A56" s="45">
        <v>110</v>
      </c>
      <c r="B56" s="111" t="s">
        <v>57</v>
      </c>
      <c r="C56" s="91"/>
      <c r="D56" s="92"/>
      <c r="E56" s="92"/>
      <c r="F56" s="92"/>
      <c r="G56" s="92"/>
      <c r="H56" s="92"/>
      <c r="I56" s="92"/>
      <c r="J56" s="93"/>
      <c r="K56" s="110"/>
    </row>
    <row r="57" spans="1:11">
      <c r="A57" s="45">
        <v>113</v>
      </c>
      <c r="B57" s="115" t="s">
        <v>103</v>
      </c>
      <c r="C57" s="51" t="s">
        <v>35</v>
      </c>
      <c r="D57" s="113"/>
      <c r="E57" s="113"/>
      <c r="F57" s="92"/>
      <c r="G57" s="54"/>
      <c r="H57" s="92"/>
      <c r="I57" s="92"/>
      <c r="J57" s="71"/>
      <c r="K57" s="110"/>
    </row>
    <row r="58" spans="1:11">
      <c r="A58" s="45">
        <v>110</v>
      </c>
      <c r="B58" s="111" t="s">
        <v>37</v>
      </c>
      <c r="C58" s="51" t="s">
        <v>35</v>
      </c>
      <c r="D58" s="113"/>
      <c r="E58" s="113"/>
      <c r="F58" s="92"/>
      <c r="G58" s="54"/>
      <c r="H58" s="92"/>
      <c r="I58" s="92"/>
      <c r="J58" s="71"/>
      <c r="K58" s="110"/>
    </row>
    <row r="59" spans="1:11">
      <c r="A59" s="138"/>
      <c r="B59" s="116" t="s">
        <v>9</v>
      </c>
      <c r="C59" s="139" t="s">
        <v>35</v>
      </c>
      <c r="D59" s="128"/>
      <c r="E59" s="128"/>
      <c r="F59" s="129"/>
      <c r="G59" s="128"/>
      <c r="H59" s="129"/>
      <c r="I59" s="129"/>
      <c r="J59" s="128"/>
      <c r="K59" s="110"/>
    </row>
    <row r="60" spans="1:11">
      <c r="A60" s="127"/>
      <c r="B60" s="111" t="s">
        <v>37</v>
      </c>
      <c r="C60" s="127"/>
      <c r="D60" s="127"/>
      <c r="E60" s="127"/>
      <c r="F60" s="127"/>
      <c r="G60" s="127"/>
      <c r="H60" s="127"/>
      <c r="I60" s="127"/>
      <c r="J60" s="127"/>
      <c r="K60" s="110"/>
    </row>
    <row r="61" spans="1:11">
      <c r="A61" s="118"/>
      <c r="B61" s="117" t="s">
        <v>68</v>
      </c>
      <c r="C61" s="112"/>
      <c r="D61" s="113"/>
      <c r="E61" s="113"/>
      <c r="F61" s="92"/>
      <c r="G61" s="92"/>
      <c r="H61" s="92"/>
      <c r="I61" s="92"/>
      <c r="J61" s="114"/>
      <c r="K61" s="110"/>
    </row>
    <row r="62" spans="1:11">
      <c r="A62" s="45">
        <v>110</v>
      </c>
      <c r="B62" s="111" t="s">
        <v>57</v>
      </c>
      <c r="C62" s="112"/>
      <c r="D62" s="113"/>
      <c r="E62" s="113"/>
      <c r="F62" s="92"/>
      <c r="G62" s="92"/>
      <c r="H62" s="92"/>
      <c r="I62" s="92"/>
      <c r="J62" s="114"/>
      <c r="K62" s="110"/>
    </row>
    <row r="63" spans="1:11">
      <c r="A63" s="45">
        <v>111</v>
      </c>
      <c r="B63" s="115" t="s">
        <v>104</v>
      </c>
      <c r="C63" s="51" t="s">
        <v>35</v>
      </c>
      <c r="D63" s="113"/>
      <c r="E63" s="113"/>
      <c r="F63" s="92"/>
      <c r="G63" s="54"/>
      <c r="H63" s="92"/>
      <c r="I63" s="92"/>
      <c r="J63" s="71"/>
      <c r="K63" s="110"/>
    </row>
    <row r="64" spans="1:11">
      <c r="A64" s="45">
        <v>111</v>
      </c>
      <c r="B64" s="115" t="s">
        <v>105</v>
      </c>
      <c r="C64" s="51" t="s">
        <v>35</v>
      </c>
      <c r="D64" s="92"/>
      <c r="E64" s="92"/>
      <c r="F64" s="92"/>
      <c r="G64" s="54"/>
      <c r="H64" s="92"/>
      <c r="I64" s="92"/>
      <c r="J64" s="71"/>
      <c r="K64" s="110"/>
    </row>
    <row r="65" spans="1:11">
      <c r="A65" s="45">
        <v>111</v>
      </c>
      <c r="B65" s="115" t="s">
        <v>106</v>
      </c>
      <c r="C65" s="51" t="s">
        <v>35</v>
      </c>
      <c r="D65" s="113"/>
      <c r="E65" s="113"/>
      <c r="F65" s="92"/>
      <c r="G65" s="54"/>
      <c r="H65" s="92"/>
      <c r="I65" s="92"/>
      <c r="J65" s="71"/>
      <c r="K65" s="110"/>
    </row>
    <row r="66" spans="1:11" ht="30">
      <c r="A66" s="45">
        <v>111</v>
      </c>
      <c r="B66" s="115" t="s">
        <v>107</v>
      </c>
      <c r="C66" s="51" t="s">
        <v>35</v>
      </c>
      <c r="D66" s="113"/>
      <c r="E66" s="113"/>
      <c r="F66" s="92"/>
      <c r="G66" s="54"/>
      <c r="H66" s="92"/>
      <c r="I66" s="92"/>
      <c r="J66" s="71"/>
      <c r="K66" s="110"/>
    </row>
    <row r="67" spans="1:11" ht="30">
      <c r="A67" s="45">
        <v>113</v>
      </c>
      <c r="B67" s="115" t="s">
        <v>108</v>
      </c>
      <c r="C67" s="51" t="s">
        <v>82</v>
      </c>
      <c r="D67" s="54"/>
      <c r="E67" s="54"/>
      <c r="F67" s="92"/>
      <c r="G67" s="92"/>
      <c r="H67" s="92"/>
      <c r="I67" s="92"/>
      <c r="J67" s="71"/>
      <c r="K67" s="110"/>
    </row>
    <row r="68" spans="1:11">
      <c r="A68" s="45">
        <v>110</v>
      </c>
      <c r="B68" s="111" t="s">
        <v>37</v>
      </c>
      <c r="C68" s="51" t="s">
        <v>82</v>
      </c>
      <c r="D68" s="54"/>
      <c r="E68" s="54"/>
      <c r="F68" s="92"/>
      <c r="G68" s="54"/>
      <c r="H68" s="92"/>
      <c r="I68" s="92"/>
      <c r="J68" s="71"/>
      <c r="K68" s="110"/>
    </row>
    <row r="69" spans="1:11">
      <c r="A69" s="138"/>
      <c r="B69" s="116" t="s">
        <v>68</v>
      </c>
      <c r="C69" s="139" t="s">
        <v>82</v>
      </c>
      <c r="D69" s="128"/>
      <c r="E69" s="128"/>
      <c r="F69" s="129"/>
      <c r="G69" s="128"/>
      <c r="H69" s="129"/>
      <c r="I69" s="129"/>
      <c r="J69" s="128"/>
      <c r="K69" s="110"/>
    </row>
    <row r="70" spans="1:11">
      <c r="A70" s="127"/>
      <c r="B70" s="111" t="s">
        <v>37</v>
      </c>
      <c r="C70" s="127"/>
      <c r="D70" s="127"/>
      <c r="E70" s="127"/>
      <c r="F70" s="127"/>
      <c r="G70" s="127"/>
      <c r="H70" s="127"/>
      <c r="I70" s="127"/>
      <c r="J70" s="127"/>
      <c r="K70" s="110"/>
    </row>
    <row r="71" spans="1:11">
      <c r="A71" s="118"/>
      <c r="B71" s="117" t="s">
        <v>73</v>
      </c>
      <c r="C71" s="91"/>
      <c r="D71" s="92"/>
      <c r="E71" s="92"/>
      <c r="F71" s="92"/>
      <c r="G71" s="92"/>
      <c r="H71" s="92"/>
      <c r="I71" s="92"/>
      <c r="J71" s="93"/>
      <c r="K71" s="110"/>
    </row>
    <row r="72" spans="1:11">
      <c r="A72" s="45">
        <v>450</v>
      </c>
      <c r="B72" s="111" t="s">
        <v>74</v>
      </c>
      <c r="C72" s="112"/>
      <c r="D72" s="113"/>
      <c r="E72" s="113"/>
      <c r="F72" s="92"/>
      <c r="G72" s="92"/>
      <c r="H72" s="92"/>
      <c r="I72" s="92"/>
      <c r="J72" s="114"/>
      <c r="K72" s="110"/>
    </row>
    <row r="73" spans="1:11">
      <c r="A73" s="45">
        <v>456</v>
      </c>
      <c r="B73" s="115" t="s">
        <v>109</v>
      </c>
      <c r="C73" s="51" t="s">
        <v>35</v>
      </c>
      <c r="D73" s="113"/>
      <c r="E73" s="113"/>
      <c r="F73" s="54"/>
      <c r="G73" s="92"/>
      <c r="H73" s="92"/>
      <c r="I73" s="92"/>
      <c r="J73" s="71"/>
      <c r="K73" s="110"/>
    </row>
    <row r="74" spans="1:11">
      <c r="A74" s="45">
        <v>450</v>
      </c>
      <c r="B74" s="111" t="s">
        <v>37</v>
      </c>
      <c r="C74" s="51" t="s">
        <v>35</v>
      </c>
      <c r="D74" s="92"/>
      <c r="E74" s="92"/>
      <c r="F74" s="54"/>
      <c r="G74" s="92"/>
      <c r="H74" s="92"/>
      <c r="I74" s="92"/>
      <c r="J74" s="71"/>
      <c r="K74" s="110"/>
    </row>
    <row r="75" spans="1:11">
      <c r="A75" s="138"/>
      <c r="B75" s="116" t="s">
        <v>73</v>
      </c>
      <c r="C75" s="139" t="s">
        <v>35</v>
      </c>
      <c r="D75" s="128"/>
      <c r="E75" s="128"/>
      <c r="F75" s="128"/>
      <c r="G75" s="129"/>
      <c r="H75" s="129"/>
      <c r="I75" s="129"/>
      <c r="J75" s="128"/>
      <c r="K75" s="110"/>
    </row>
    <row r="76" spans="1:11">
      <c r="A76" s="127"/>
      <c r="B76" s="111" t="s">
        <v>37</v>
      </c>
      <c r="C76" s="127"/>
      <c r="D76" s="127"/>
      <c r="E76" s="127"/>
      <c r="F76" s="127"/>
      <c r="G76" s="127"/>
      <c r="H76" s="127"/>
      <c r="I76" s="127"/>
      <c r="J76" s="127"/>
      <c r="K76" s="110"/>
    </row>
    <row r="77" spans="1:11">
      <c r="A77" s="118"/>
      <c r="B77" s="117" t="s">
        <v>45</v>
      </c>
      <c r="C77" s="91"/>
      <c r="D77" s="92"/>
      <c r="E77" s="92"/>
      <c r="F77" s="92"/>
      <c r="G77" s="92"/>
      <c r="H77" s="92"/>
      <c r="I77" s="54"/>
      <c r="J77" s="93"/>
      <c r="K77" s="110"/>
    </row>
    <row r="78" spans="1:11">
      <c r="A78" s="118"/>
      <c r="B78" s="111" t="s">
        <v>84</v>
      </c>
      <c r="C78" s="51" t="s">
        <v>47</v>
      </c>
      <c r="D78" s="113"/>
      <c r="E78" s="113"/>
      <c r="F78" s="92"/>
      <c r="G78" s="92"/>
      <c r="H78" s="92"/>
      <c r="I78" s="92"/>
      <c r="J78" s="114"/>
      <c r="K78" s="110"/>
    </row>
    <row r="79" spans="1:11">
      <c r="A79" s="119"/>
      <c r="B79" s="120" t="s">
        <v>48</v>
      </c>
      <c r="C79" s="64" t="s">
        <v>110</v>
      </c>
      <c r="D79" s="66">
        <v>85097</v>
      </c>
      <c r="E79" s="66">
        <v>50673</v>
      </c>
      <c r="F79" s="66">
        <v>122604</v>
      </c>
      <c r="G79" s="66">
        <v>330372</v>
      </c>
      <c r="H79" s="97"/>
      <c r="I79" s="66">
        <v>8124</v>
      </c>
      <c r="J79" s="121">
        <v>596870</v>
      </c>
      <c r="K79" s="110"/>
    </row>
    <row r="80" spans="1:11">
      <c r="A80" s="118"/>
      <c r="B80" s="111" t="s">
        <v>49</v>
      </c>
      <c r="C80" s="112"/>
      <c r="D80" s="113"/>
      <c r="E80" s="113"/>
      <c r="F80" s="92"/>
      <c r="G80" s="92"/>
      <c r="H80" s="92"/>
      <c r="I80" s="92"/>
      <c r="J80" s="71">
        <v>596870</v>
      </c>
      <c r="K80" s="110"/>
    </row>
    <row r="81" spans="1:11">
      <c r="A81" s="45"/>
      <c r="B81" s="122"/>
      <c r="C81" s="51"/>
      <c r="D81" s="54"/>
      <c r="E81" s="54"/>
      <c r="F81" s="92"/>
      <c r="G81" s="92"/>
      <c r="H81" s="92"/>
      <c r="I81" s="92"/>
      <c r="J81" s="123"/>
      <c r="K81" s="110"/>
    </row>
    <row r="82" spans="1:11">
      <c r="B82" s="3"/>
    </row>
    <row r="83" spans="1:11">
      <c r="B83" s="3"/>
    </row>
    <row r="84" spans="1:11">
      <c r="B84" s="3"/>
    </row>
    <row r="85" spans="1:11">
      <c r="B85" s="3"/>
    </row>
    <row r="86" spans="1:11">
      <c r="B86" s="3"/>
    </row>
    <row r="87" spans="1:11">
      <c r="B87" s="3"/>
    </row>
    <row r="88" spans="1:11">
      <c r="B88" s="3"/>
    </row>
    <row r="89" spans="1:11">
      <c r="B89" s="3"/>
    </row>
    <row r="90" spans="1:11">
      <c r="B90" s="3"/>
    </row>
    <row r="91" spans="1:11">
      <c r="B91" s="3"/>
    </row>
    <row r="92" spans="1:11">
      <c r="B92" s="3"/>
    </row>
    <row r="93" spans="1:11">
      <c r="B93" s="3"/>
    </row>
    <row r="94" spans="1:11">
      <c r="B94" s="3"/>
    </row>
    <row r="95" spans="1:11">
      <c r="B95" s="3"/>
    </row>
    <row r="96" spans="1:11">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sheetData>
  <mergeCells count="91">
    <mergeCell ref="I75:I76"/>
    <mergeCell ref="J75:J76"/>
    <mergeCell ref="A75:A76"/>
    <mergeCell ref="C75:C76"/>
    <mergeCell ref="D75:D76"/>
    <mergeCell ref="E75:E76"/>
    <mergeCell ref="F75:F76"/>
    <mergeCell ref="G75:G76"/>
    <mergeCell ref="H75:H76"/>
    <mergeCell ref="A18:A19"/>
    <mergeCell ref="C18:C19"/>
    <mergeCell ref="D18:D19"/>
    <mergeCell ref="E18:E19"/>
    <mergeCell ref="F18:F19"/>
    <mergeCell ref="G18:G19"/>
    <mergeCell ref="H18:H19"/>
    <mergeCell ref="I18:I19"/>
    <mergeCell ref="J18:J19"/>
    <mergeCell ref="K20:K21"/>
    <mergeCell ref="J12:J13"/>
    <mergeCell ref="K14:K15"/>
    <mergeCell ref="A2:J2"/>
    <mergeCell ref="A3:F3"/>
    <mergeCell ref="B4:B5"/>
    <mergeCell ref="C4:C5"/>
    <mergeCell ref="J4:J5"/>
    <mergeCell ref="K4:K5"/>
    <mergeCell ref="A12:A13"/>
    <mergeCell ref="C12:C13"/>
    <mergeCell ref="D12:D13"/>
    <mergeCell ref="E12:E13"/>
    <mergeCell ref="F12:F13"/>
    <mergeCell ref="G12:G13"/>
    <mergeCell ref="H12:H13"/>
    <mergeCell ref="I12:I13"/>
    <mergeCell ref="I69:I70"/>
    <mergeCell ref="J69:J70"/>
    <mergeCell ref="A69:A70"/>
    <mergeCell ref="C69:C70"/>
    <mergeCell ref="D69:D70"/>
    <mergeCell ref="E69:E70"/>
    <mergeCell ref="F69:F70"/>
    <mergeCell ref="G69:G70"/>
    <mergeCell ref="H69:H70"/>
    <mergeCell ref="I59:I60"/>
    <mergeCell ref="J59:J60"/>
    <mergeCell ref="A59:A60"/>
    <mergeCell ref="C59:C60"/>
    <mergeCell ref="D59:D60"/>
    <mergeCell ref="E59:E60"/>
    <mergeCell ref="F59:F60"/>
    <mergeCell ref="G59:G60"/>
    <mergeCell ref="H59:H60"/>
    <mergeCell ref="I53:I54"/>
    <mergeCell ref="J53:J54"/>
    <mergeCell ref="A53:A54"/>
    <mergeCell ref="C53:C54"/>
    <mergeCell ref="D53:D54"/>
    <mergeCell ref="E53:E54"/>
    <mergeCell ref="F53:F54"/>
    <mergeCell ref="G53:G54"/>
    <mergeCell ref="H53:H54"/>
    <mergeCell ref="I39:I40"/>
    <mergeCell ref="J39:J40"/>
    <mergeCell ref="A39:A40"/>
    <mergeCell ref="C39:C40"/>
    <mergeCell ref="D39:D40"/>
    <mergeCell ref="E39:E40"/>
    <mergeCell ref="F39:F40"/>
    <mergeCell ref="G39:G40"/>
    <mergeCell ref="H39:H40"/>
    <mergeCell ref="I33:I34"/>
    <mergeCell ref="J33:J34"/>
    <mergeCell ref="K33:K34"/>
    <mergeCell ref="A33:A34"/>
    <mergeCell ref="C33:C34"/>
    <mergeCell ref="D33:D34"/>
    <mergeCell ref="E33:E34"/>
    <mergeCell ref="F33:F34"/>
    <mergeCell ref="G33:G34"/>
    <mergeCell ref="H33:H34"/>
    <mergeCell ref="I24:I25"/>
    <mergeCell ref="J24:J25"/>
    <mergeCell ref="K26:K27"/>
    <mergeCell ref="A24:A25"/>
    <mergeCell ref="C24:C25"/>
    <mergeCell ref="D24:D25"/>
    <mergeCell ref="E24:E25"/>
    <mergeCell ref="F24:F25"/>
    <mergeCell ref="G24:G25"/>
    <mergeCell ref="H24:H25"/>
  </mergeCells>
  <pageMargins left="0.75" right="0.75" top="1" bottom="1"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ESSER 1</vt:lpstr>
      <vt:lpstr>ESSER 2</vt:lpstr>
      <vt:lpstr>ESSER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Cocco</dc:creator>
  <cp:lastModifiedBy>Adam Cocco</cp:lastModifiedBy>
  <dcterms:created xsi:type="dcterms:W3CDTF">2024-08-09T12:25:29Z</dcterms:created>
  <dcterms:modified xsi:type="dcterms:W3CDTF">2024-08-09T12:25:29Z</dcterms:modified>
</cp:coreProperties>
</file>